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7695"/>
  </bookViews>
  <sheets>
    <sheet name="bdi" sheetId="1" r:id="rId1"/>
    <sheet name="PO" sheetId="2" r:id="rId2"/>
    <sheet name="COTAÇÃO" sheetId="4" r:id="rId3"/>
    <sheet name="COMPOSIÇÃO" sheetId="3" r:id="rId4"/>
    <sheet name="RESUMO" sheetId="5" r:id="rId5"/>
    <sheet name="CRONO" sheetId="6" r:id="rId6"/>
    <sheet name="Plan7" sheetId="7" state="hidden" r:id="rId7"/>
  </sheets>
  <definedNames>
    <definedName name="_xlnm.Print_Titles" localSheetId="3">COMPOSIÇÃO!$1:$9</definedName>
    <definedName name="_xlnm.Print_Titles" localSheetId="2">COTAÇÃO!$1:$7</definedName>
    <definedName name="_xlnm.Print_Titles" localSheetId="1">PO!$1:$8</definedName>
  </definedNames>
  <calcPr calcId="145621"/>
</workbook>
</file>

<file path=xl/calcChain.xml><?xml version="1.0" encoding="utf-8"?>
<calcChain xmlns="http://schemas.openxmlformats.org/spreadsheetml/2006/main">
  <c r="J21" i="5" l="1"/>
  <c r="J15" i="5"/>
  <c r="C21" i="6" l="1"/>
  <c r="C15" i="6"/>
  <c r="B22" i="6"/>
  <c r="B21" i="6"/>
  <c r="B20" i="6"/>
  <c r="B19" i="6"/>
  <c r="B18" i="6"/>
  <c r="B17" i="6"/>
  <c r="B16" i="6"/>
  <c r="B15" i="6"/>
  <c r="B12" i="6"/>
  <c r="B14" i="6"/>
  <c r="B13" i="6"/>
  <c r="B11" i="6"/>
  <c r="B10" i="6"/>
  <c r="M15" i="6" l="1"/>
  <c r="I15" i="6"/>
  <c r="K15" i="6"/>
  <c r="G15" i="6"/>
  <c r="E15" i="6"/>
  <c r="M21" i="6"/>
  <c r="G21" i="6"/>
  <c r="K21" i="6"/>
  <c r="E21" i="6"/>
  <c r="I21" i="6"/>
  <c r="H18" i="1" l="1"/>
  <c r="H20" i="1" s="1"/>
  <c r="M50" i="2" l="1"/>
  <c r="M52" i="2"/>
  <c r="N52" i="2" s="1"/>
  <c r="O52" i="2" s="1"/>
  <c r="M31" i="2"/>
  <c r="N31" i="2" s="1"/>
  <c r="O31" i="2" s="1"/>
  <c r="M29" i="2"/>
  <c r="M51" i="2"/>
  <c r="N51" i="2" s="1"/>
  <c r="M30" i="2"/>
  <c r="N30" i="2" s="1"/>
  <c r="N50" i="2"/>
  <c r="O50" i="2" s="1"/>
  <c r="M19" i="2"/>
  <c r="M42" i="2"/>
  <c r="M20" i="2"/>
  <c r="M34" i="2"/>
  <c r="M43" i="2"/>
  <c r="M28" i="2"/>
  <c r="M35" i="2"/>
  <c r="M45" i="2"/>
  <c r="M23" i="2"/>
  <c r="M36" i="2"/>
  <c r="M46" i="2"/>
  <c r="M24" i="2"/>
  <c r="M37" i="2"/>
  <c r="M47" i="2"/>
  <c r="M21" i="2"/>
  <c r="M13" i="2"/>
  <c r="M25" i="2"/>
  <c r="M38" i="2"/>
  <c r="M48" i="2"/>
  <c r="M40" i="2"/>
  <c r="M49" i="2"/>
  <c r="M18" i="2"/>
  <c r="M26" i="2"/>
  <c r="M12" i="2"/>
  <c r="M27" i="2"/>
  <c r="M41" i="2"/>
  <c r="M15" i="2"/>
  <c r="N13" i="2"/>
  <c r="O13" i="2" s="1"/>
  <c r="M16" i="2"/>
  <c r="M14" i="2"/>
  <c r="C22" i="6" l="1"/>
  <c r="J22" i="5"/>
  <c r="C16" i="6"/>
  <c r="J16" i="5"/>
  <c r="N12" i="2"/>
  <c r="O12" i="2" s="1"/>
  <c r="N16" i="2"/>
  <c r="O16" i="2" s="1"/>
  <c r="N15" i="2"/>
  <c r="O15" i="2" s="1"/>
  <c r="N27" i="2"/>
  <c r="O27" i="2" s="1"/>
  <c r="N26" i="2"/>
  <c r="O26" i="2" s="1"/>
  <c r="N49" i="2"/>
  <c r="O49" i="2" s="1"/>
  <c r="N48" i="2"/>
  <c r="O48" i="2" s="1"/>
  <c r="N25" i="2"/>
  <c r="O25" i="2" s="1"/>
  <c r="N21" i="2"/>
  <c r="O21" i="2" s="1"/>
  <c r="N37" i="2"/>
  <c r="O37" i="2" s="1"/>
  <c r="N46" i="2"/>
  <c r="O46" i="2" s="1"/>
  <c r="N23" i="2"/>
  <c r="O23" i="2" s="1"/>
  <c r="N35" i="2"/>
  <c r="O35" i="2" s="1"/>
  <c r="N43" i="2"/>
  <c r="O43" i="2" s="1"/>
  <c r="N20" i="2"/>
  <c r="O20" i="2" s="1"/>
  <c r="N29" i="2"/>
  <c r="O29" i="2" s="1"/>
  <c r="N14" i="2"/>
  <c r="O14" i="2" s="1"/>
  <c r="N41" i="2"/>
  <c r="O41" i="2" s="1"/>
  <c r="N18" i="2"/>
  <c r="O18" i="2" s="1"/>
  <c r="N40" i="2"/>
  <c r="O40" i="2" s="1"/>
  <c r="N38" i="2"/>
  <c r="O38" i="2" s="1"/>
  <c r="N47" i="2"/>
  <c r="O47" i="2" s="1"/>
  <c r="N24" i="2"/>
  <c r="O24" i="2" s="1"/>
  <c r="N36" i="2"/>
  <c r="O36" i="2" s="1"/>
  <c r="N45" i="2"/>
  <c r="O45" i="2" s="1"/>
  <c r="N28" i="2"/>
  <c r="O28" i="2" s="1"/>
  <c r="N34" i="2"/>
  <c r="O34" i="2" s="1"/>
  <c r="N42" i="2"/>
  <c r="O42" i="2" s="1"/>
  <c r="N19" i="2"/>
  <c r="O19" i="2" s="1"/>
  <c r="O33" i="2"/>
  <c r="M16" i="6" l="1"/>
  <c r="K16" i="6"/>
  <c r="G16" i="6"/>
  <c r="E16" i="6"/>
  <c r="I16" i="6"/>
  <c r="M22" i="6"/>
  <c r="G22" i="6"/>
  <c r="I22" i="6"/>
  <c r="K22" i="6"/>
  <c r="E22" i="6"/>
  <c r="C18" i="6"/>
  <c r="J18" i="5"/>
  <c r="O11" i="2"/>
  <c r="M18" i="6"/>
  <c r="K18" i="6"/>
  <c r="I18" i="6"/>
  <c r="G18" i="6"/>
  <c r="E18" i="6"/>
  <c r="O44" i="2"/>
  <c r="O39" i="2"/>
  <c r="J19" i="5" s="1"/>
  <c r="O17" i="2"/>
  <c r="O22" i="2"/>
  <c r="J14" i="5" s="1"/>
  <c r="C13" i="6" l="1"/>
  <c r="J13" i="5"/>
  <c r="C20" i="6"/>
  <c r="J20" i="5"/>
  <c r="C12" i="6"/>
  <c r="J12" i="5"/>
  <c r="O10" i="2"/>
  <c r="C14" i="6"/>
  <c r="O32" i="2"/>
  <c r="C19" i="6"/>
  <c r="M13" i="6"/>
  <c r="G13" i="6"/>
  <c r="I13" i="6"/>
  <c r="K13" i="6"/>
  <c r="E13" i="6"/>
  <c r="M20" i="6"/>
  <c r="I20" i="6"/>
  <c r="K20" i="6"/>
  <c r="E20" i="6"/>
  <c r="G20" i="6"/>
  <c r="M12" i="6"/>
  <c r="E12" i="6"/>
  <c r="G12" i="6"/>
  <c r="I12" i="6"/>
  <c r="K12" i="6"/>
  <c r="O9" i="2" l="1"/>
  <c r="C17" i="6"/>
  <c r="J17" i="5"/>
  <c r="C11" i="6"/>
  <c r="J11" i="5"/>
  <c r="C10" i="6"/>
  <c r="J10" i="5"/>
  <c r="K12" i="5" s="1"/>
  <c r="K20" i="5"/>
  <c r="D21" i="6"/>
  <c r="D15" i="6"/>
  <c r="D22" i="6"/>
  <c r="D16" i="6"/>
  <c r="D18" i="6"/>
  <c r="D13" i="6"/>
  <c r="D12" i="6"/>
  <c r="G19" i="6"/>
  <c r="G17" i="6" s="1"/>
  <c r="H17" i="6" s="1"/>
  <c r="E19" i="6"/>
  <c r="E17" i="6" s="1"/>
  <c r="F17" i="6" s="1"/>
  <c r="D19" i="6"/>
  <c r="M19" i="6"/>
  <c r="M17" i="6" s="1"/>
  <c r="N17" i="6" s="1"/>
  <c r="K19" i="6"/>
  <c r="K17" i="6" s="1"/>
  <c r="I19" i="6"/>
  <c r="I17" i="6" s="1"/>
  <c r="J17" i="6" s="1"/>
  <c r="C24" i="6"/>
  <c r="F25" i="6" s="1"/>
  <c r="M14" i="6"/>
  <c r="M11" i="6" s="1"/>
  <c r="G14" i="6"/>
  <c r="G26" i="6" s="1"/>
  <c r="H24" i="6" s="1"/>
  <c r="I14" i="6"/>
  <c r="I11" i="6" s="1"/>
  <c r="K14" i="6"/>
  <c r="K11" i="6" s="1"/>
  <c r="L11" i="6" s="1"/>
  <c r="E14" i="6"/>
  <c r="E11" i="6" s="1"/>
  <c r="D14" i="6"/>
  <c r="G11" i="6"/>
  <c r="D20" i="6"/>
  <c r="D17" i="6"/>
  <c r="D11" i="6"/>
  <c r="L17" i="6"/>
  <c r="K11" i="5" l="1"/>
  <c r="K17" i="5"/>
  <c r="K13" i="5"/>
  <c r="I26" i="6"/>
  <c r="J24" i="6" s="1"/>
  <c r="M26" i="6"/>
  <c r="E26" i="6"/>
  <c r="K10" i="5"/>
  <c r="K21" i="5"/>
  <c r="K15" i="5"/>
  <c r="K16" i="5"/>
  <c r="K22" i="5"/>
  <c r="K19" i="5"/>
  <c r="K14" i="5"/>
  <c r="K18" i="5"/>
  <c r="K26" i="6"/>
  <c r="F11" i="6"/>
  <c r="E10" i="6"/>
  <c r="F10" i="6" s="1"/>
  <c r="I10" i="6"/>
  <c r="J10" i="6" s="1"/>
  <c r="J11" i="6"/>
  <c r="N11" i="6"/>
  <c r="M10" i="6"/>
  <c r="N10" i="6" s="1"/>
  <c r="K10" i="6"/>
  <c r="L10" i="6" s="1"/>
  <c r="D24" i="6"/>
  <c r="H11" i="6"/>
  <c r="G10" i="6"/>
  <c r="H10" i="6" s="1"/>
  <c r="K27" i="6" l="1"/>
  <c r="L25" i="6" s="1"/>
  <c r="L24" i="6"/>
  <c r="M27" i="6"/>
  <c r="N25" i="6" s="1"/>
  <c r="N24" i="6"/>
  <c r="G27" i="6"/>
  <c r="H25" i="6" s="1"/>
  <c r="I27" i="6"/>
  <c r="J25" i="6" s="1"/>
  <c r="F24" i="6"/>
</calcChain>
</file>

<file path=xl/sharedStrings.xml><?xml version="1.0" encoding="utf-8"?>
<sst xmlns="http://schemas.openxmlformats.org/spreadsheetml/2006/main" count="775" uniqueCount="201">
  <si>
    <t>PREFEITURA MUNICIPAL DE VICENTINA-MS</t>
  </si>
  <si>
    <t>OBRA: BARRACÕES PRÉ-MOLDADOS</t>
  </si>
  <si>
    <t>PROPRIETÁRIO: PREFEITURA MUNICIPAL DE VICENTINA-MS</t>
  </si>
  <si>
    <t>LOCAL: PROLONGAMENTO DA AVENIDA PADRE JOSÉ DANIEL</t>
  </si>
  <si>
    <t>TIPO: CONSTRUÇÃO E REFORMA DA EDIFÍCIOS</t>
  </si>
  <si>
    <t>Base de cálculo do ISS</t>
  </si>
  <si>
    <t>Alíquota do ISS</t>
  </si>
  <si>
    <t>ITENS</t>
  </si>
  <si>
    <t>Administração Central</t>
  </si>
  <si>
    <t>Seguro e Garantia</t>
  </si>
  <si>
    <t>Risco</t>
  </si>
  <si>
    <t>Despesas Financeiras</t>
  </si>
  <si>
    <t>Lucro</t>
  </si>
  <si>
    <t>Tributos ( impostos COFINS 3%, e PIS 0,65%)</t>
  </si>
  <si>
    <t>Tributos (ISS váriavel de acordo com o Município)</t>
  </si>
  <si>
    <t>Tributos (Contribuição Previdenciária sobre a Receita Bruta-0% ou 4,5%-desoneração)</t>
  </si>
  <si>
    <t>BDI com  desoneração (Fórmula Acórdão TCU)</t>
  </si>
  <si>
    <t>SIGLAS</t>
  </si>
  <si>
    <t>% ADOTADA</t>
  </si>
  <si>
    <t>SITUAÇÃO</t>
  </si>
  <si>
    <t>1°QUARTIL</t>
  </si>
  <si>
    <t>MÉDIO</t>
  </si>
  <si>
    <t>3°QUARTIL</t>
  </si>
  <si>
    <t>AC</t>
  </si>
  <si>
    <t>SG</t>
  </si>
  <si>
    <t>R</t>
  </si>
  <si>
    <t>DF</t>
  </si>
  <si>
    <t>L</t>
  </si>
  <si>
    <t>CP</t>
  </si>
  <si>
    <t>ISS</t>
  </si>
  <si>
    <t>CPRB</t>
  </si>
  <si>
    <t>BDI</t>
  </si>
  <si>
    <t>-</t>
  </si>
  <si>
    <t>OK</t>
  </si>
  <si>
    <t>Os valores de BDI foram calculados com o emprego da fórmula:</t>
  </si>
  <si>
    <t>Item</t>
  </si>
  <si>
    <t>Fonte</t>
  </si>
  <si>
    <t>Código</t>
  </si>
  <si>
    <t>Descrição</t>
  </si>
  <si>
    <t>Unid.</t>
  </si>
  <si>
    <t>Quant.</t>
  </si>
  <si>
    <t>Custo Unitário (R$)</t>
  </si>
  <si>
    <t>BDI (%)</t>
  </si>
  <si>
    <t>Preço Unitário (R$)</t>
  </si>
  <si>
    <t>Preço Total (R$)</t>
  </si>
  <si>
    <t>1.1</t>
  </si>
  <si>
    <t>1.1.1</t>
  </si>
  <si>
    <t>Pilar 0,25mx0,50mx(8,5m+2,5m platibanda)</t>
  </si>
  <si>
    <t>1.1.2</t>
  </si>
  <si>
    <t>Pilar 0,25mx0,50mx11,00m</t>
  </si>
  <si>
    <t>Tubo de 150</t>
  </si>
  <si>
    <t>1.1.3</t>
  </si>
  <si>
    <t>Bloco de fundação com estaca</t>
  </si>
  <si>
    <t>1.1.4</t>
  </si>
  <si>
    <t>1.1.5</t>
  </si>
  <si>
    <t>m³</t>
  </si>
  <si>
    <t>m</t>
  </si>
  <si>
    <t>un.</t>
  </si>
  <si>
    <t>1.2</t>
  </si>
  <si>
    <t>1.2.1</t>
  </si>
  <si>
    <t>1.2.2</t>
  </si>
  <si>
    <t>1.2.4</t>
  </si>
  <si>
    <t>cotação</t>
  </si>
  <si>
    <t>cot01</t>
  </si>
  <si>
    <t>cot02</t>
  </si>
  <si>
    <t>cot03</t>
  </si>
  <si>
    <t>cot04</t>
  </si>
  <si>
    <t>Viga intermediária, para recebimento de laje</t>
  </si>
  <si>
    <t>vigas intermediárias</t>
  </si>
  <si>
    <t>Vigas baldrames</t>
  </si>
  <si>
    <t>Pilar 0,25x0,4x5,00</t>
  </si>
  <si>
    <t>comp.</t>
  </si>
  <si>
    <t>comp.02</t>
  </si>
  <si>
    <t xml:space="preserve">viga W 530x66 comprimento 12m </t>
  </si>
  <si>
    <t>Terça de 200 chapa 11</t>
  </si>
  <si>
    <t>tubo com U100 chapa 14</t>
  </si>
  <si>
    <t>Telha sanduiche(danica)PIR</t>
  </si>
  <si>
    <t>Cumeeira de aço galvanizado trapézio #0,43mm</t>
  </si>
  <si>
    <t>ganchos 8,5cm</t>
  </si>
  <si>
    <t>Eletrodos</t>
  </si>
  <si>
    <t>Calha com fundo de 30cm</t>
  </si>
  <si>
    <t>BARRACÃO TIPO 01</t>
  </si>
  <si>
    <t>ESTRUTURA DE CONCRETO</t>
  </si>
  <si>
    <t>VIGAMENTO</t>
  </si>
  <si>
    <t>COBERTURA</t>
  </si>
  <si>
    <t>MOBILIZAÇÃO, DESMOBILIZAÇÃO, GABARITO DE OBRA E PLACA DE OBRA</t>
  </si>
  <si>
    <t>Braço 0,25mx0,50m-T comp.15,30m</t>
  </si>
  <si>
    <t>Vigas respaldo</t>
  </si>
  <si>
    <t>Terça de 127 chapa 11</t>
  </si>
  <si>
    <t>Telha sanduiche TR25 chapa 0,43mm EPS de 30mm</t>
  </si>
  <si>
    <t>coeficiente</t>
  </si>
  <si>
    <t>Empresa</t>
  </si>
  <si>
    <t>unidade</t>
  </si>
  <si>
    <t>Nome da Empresa</t>
  </si>
  <si>
    <t>Data da Cotação</t>
  </si>
  <si>
    <t>ITEM</t>
  </si>
  <si>
    <t>DISCRIMINAÇÃO</t>
  </si>
  <si>
    <t>VALOR TOTAL</t>
  </si>
  <si>
    <t>SERVIÇO A EXECUTAR</t>
  </si>
  <si>
    <t>PESO</t>
  </si>
  <si>
    <t>MÊS 01</t>
  </si>
  <si>
    <t>%</t>
  </si>
  <si>
    <t>MÊS 02</t>
  </si>
  <si>
    <t>MÊS 03</t>
  </si>
  <si>
    <t>MÊS 4 R$</t>
  </si>
  <si>
    <t>% SIMPLES</t>
  </si>
  <si>
    <t>% ACUMULADO</t>
  </si>
  <si>
    <t>TOTAL SIMPLES (R$)</t>
  </si>
  <si>
    <t>TOTAL ACUMULADO (R$)</t>
  </si>
  <si>
    <t>COMP02</t>
  </si>
  <si>
    <t>VIGAS BALDRAME</t>
  </si>
  <si>
    <t>Mão de Obra</t>
  </si>
  <si>
    <t>Viga Baldrame</t>
  </si>
  <si>
    <t>Sikadur</t>
  </si>
  <si>
    <t>comp01</t>
  </si>
  <si>
    <t>TRES BARRACÕES PRÉ-MOLDADOS</t>
  </si>
  <si>
    <t>MÃO DE OBRA</t>
  </si>
  <si>
    <t>COMP01</t>
  </si>
  <si>
    <t>VIGAS RESPALDO</t>
  </si>
  <si>
    <t>Viga de Respaldo</t>
  </si>
  <si>
    <t>Pilar 0,25mx0,5mx11,00m</t>
  </si>
  <si>
    <t>JV Engenharia</t>
  </si>
  <si>
    <t>Centro Oeste Construtora e Incorporadora</t>
  </si>
  <si>
    <t>Matpar</t>
  </si>
  <si>
    <t>cot05</t>
  </si>
  <si>
    <t>cot06</t>
  </si>
  <si>
    <t>cot07</t>
  </si>
  <si>
    <t>cot08</t>
  </si>
  <si>
    <t>cot09</t>
  </si>
  <si>
    <t>cot10</t>
  </si>
  <si>
    <t>cot11</t>
  </si>
  <si>
    <t>cot12</t>
  </si>
  <si>
    <t>cot13</t>
  </si>
  <si>
    <t>cot14</t>
  </si>
  <si>
    <t>cot15</t>
  </si>
  <si>
    <t>cot16</t>
  </si>
  <si>
    <t>cot17</t>
  </si>
  <si>
    <t>cot18</t>
  </si>
  <si>
    <t>cot19</t>
  </si>
  <si>
    <t>cot20</t>
  </si>
  <si>
    <t>cot21</t>
  </si>
  <si>
    <t>cot22</t>
  </si>
  <si>
    <t>cot23</t>
  </si>
  <si>
    <t>cot24</t>
  </si>
  <si>
    <t>cot25</t>
  </si>
  <si>
    <t>cot26</t>
  </si>
  <si>
    <t>1.1.1.1</t>
  </si>
  <si>
    <t>1.1.1.2</t>
  </si>
  <si>
    <t>1.1.1.3</t>
  </si>
  <si>
    <t>1.1.1.4</t>
  </si>
  <si>
    <t>1.1.1.5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</si>
  <si>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</si>
  <si>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</si>
  <si>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</si>
  <si>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</si>
  <si>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</si>
  <si>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</si>
  <si>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</si>
  <si>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</si>
  <si>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1.1.3.5</t>
  </si>
  <si>
    <t>1.1.3.6</t>
  </si>
  <si>
    <t>1.1.3.7</t>
  </si>
  <si>
    <t>1.2.1.1</t>
  </si>
  <si>
    <t>1.2.1.2</t>
  </si>
  <si>
    <t>1.2.1.3</t>
  </si>
  <si>
    <t>1.2.1.4</t>
  </si>
  <si>
    <t>1.2.1.5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</si>
  <si>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</si>
  <si>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</si>
  <si>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</si>
  <si>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</si>
  <si>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</si>
  <si>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</si>
  <si>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</si>
  <si>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</si>
  <si>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1.2.3.5</t>
  </si>
  <si>
    <t>1.2.3.6</t>
  </si>
  <si>
    <t>1.2.5</t>
  </si>
  <si>
    <t>2 BARRACÕES TIPO 02</t>
  </si>
  <si>
    <t>cot27</t>
  </si>
  <si>
    <t>preço unitário (R$)</t>
  </si>
  <si>
    <t>sikadur</t>
  </si>
  <si>
    <t>Mão de Obra da Viga de Respaldo</t>
  </si>
  <si>
    <t>Mão de obra da Viga Baldrame</t>
  </si>
  <si>
    <t>MÃO DE OBRA MONTAGEM</t>
  </si>
  <si>
    <t>Adotado</t>
  </si>
  <si>
    <t>1.2.3</t>
  </si>
  <si>
    <t>MÊS 5 R$</t>
  </si>
  <si>
    <t xml:space="preserve">BDI </t>
  </si>
  <si>
    <t>PLANILHA ORÇAMENTÁRIA</t>
  </si>
  <si>
    <t>COTAÇÕES</t>
  </si>
  <si>
    <t>COMPOSIÇÕES</t>
  </si>
  <si>
    <t>CRONOGRAMA</t>
  </si>
  <si>
    <t>DESCRIMINAÇÃO</t>
  </si>
  <si>
    <t>RESUMO DO ORÇAMENTO</t>
  </si>
  <si>
    <t>TRES BARRACÕES PRÉ-
MOLDADOS</t>
  </si>
  <si>
    <t>MOBILIZAÇÃO,
DESMOBILIZAÇÃO, GABARITO
DE OBRA E PLACA DE OBRA</t>
  </si>
  <si>
    <t xml:space="preserve"> MÃO DE OBRA</t>
  </si>
  <si>
    <t xml:space="preserve"> VIGAMENTO</t>
  </si>
  <si>
    <t xml:space="preserve"> COBERTURA</t>
  </si>
  <si>
    <t>MOBILIZAÇÃO,
DESMOBILIZAÇÃO, GABARITO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</si>
</sst>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%"/>
    <numFmt numFmtId="166" formatCode="00#"/>
    <numFmt numFmtId="167" formatCode="0.0%"/>
    <numFmt numFmtId="168" formatCode="_-* #,##0.0_-;\-* #,##0.0_-;_-* &quot;-&quot;??_-;_-@_-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4" borderId="0" applyNumberFormat="0" applyBorder="0" applyAlignment="0" applyProtection="0"/>
    <xf numFmtId="1" fontId="4" fillId="0" borderId="16" applyBorder="0">
      <alignment horizontal="center"/>
    </xf>
    <xf numFmtId="9" fontId="4" fillId="0" borderId="0" applyFont="0" applyFill="0" applyBorder="0" applyAlignment="0" applyProtection="0"/>
  </cellStyleXfs>
  <cellXfs count="2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0" fontId="4" fillId="3" borderId="9" xfId="3" applyBorder="1"/>
    <xf numFmtId="0" fontId="4" fillId="2" borderId="1" xfId="2" applyBorder="1" applyAlignment="1">
      <alignment horizontal="center" vertical="center"/>
    </xf>
    <xf numFmtId="0" fontId="4" fillId="2" borderId="1" xfId="2" applyBorder="1"/>
    <xf numFmtId="43" fontId="0" fillId="0" borderId="1" xfId="1" applyFont="1" applyBorder="1"/>
    <xf numFmtId="43" fontId="4" fillId="2" borderId="1" xfId="2" applyNumberFormat="1" applyBorder="1"/>
    <xf numFmtId="0" fontId="0" fillId="2" borderId="1" xfId="2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0" fillId="0" borderId="1" xfId="1" applyFont="1" applyFill="1" applyBorder="1"/>
    <xf numFmtId="10" fontId="0" fillId="0" borderId="1" xfId="0" applyNumberFormat="1" applyFill="1" applyBorder="1"/>
    <xf numFmtId="0" fontId="0" fillId="0" borderId="11" xfId="0" applyBorder="1"/>
    <xf numFmtId="0" fontId="0" fillId="0" borderId="5" xfId="0" applyBorder="1" applyAlignment="1">
      <alignment vertical="center" wrapText="1"/>
    </xf>
    <xf numFmtId="0" fontId="0" fillId="0" borderId="9" xfId="0" applyBorder="1"/>
    <xf numFmtId="0" fontId="0" fillId="0" borderId="21" xfId="0" applyBorder="1"/>
    <xf numFmtId="0" fontId="6" fillId="0" borderId="1" xfId="4" applyFont="1" applyFill="1" applyBorder="1"/>
    <xf numFmtId="164" fontId="6" fillId="0" borderId="1" xfId="6" applyFont="1" applyFill="1" applyBorder="1"/>
    <xf numFmtId="43" fontId="6" fillId="0" borderId="1" xfId="6" applyNumberFormat="1" applyFont="1" applyFill="1" applyBorder="1"/>
    <xf numFmtId="165" fontId="6" fillId="0" borderId="1" xfId="6" applyNumberFormat="1" applyFont="1" applyFill="1" applyBorder="1"/>
    <xf numFmtId="0" fontId="7" fillId="0" borderId="2" xfId="4" applyFont="1" applyFill="1" applyBorder="1" applyAlignment="1">
      <alignment vertical="center"/>
    </xf>
    <xf numFmtId="0" fontId="7" fillId="0" borderId="3" xfId="4" applyFont="1" applyFill="1" applyBorder="1" applyAlignment="1">
      <alignment vertical="center"/>
    </xf>
    <xf numFmtId="10" fontId="7" fillId="0" borderId="3" xfId="10" applyNumberFormat="1" applyFont="1" applyFill="1" applyBorder="1" applyAlignment="1">
      <alignment horizontal="center"/>
    </xf>
    <xf numFmtId="43" fontId="7" fillId="0" borderId="3" xfId="10" applyNumberFormat="1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6" fillId="0" borderId="9" xfId="4" applyFont="1" applyFill="1" applyBorder="1"/>
    <xf numFmtId="10" fontId="7" fillId="0" borderId="9" xfId="10" applyNumberFormat="1" applyFont="1" applyFill="1" applyBorder="1" applyAlignment="1">
      <alignment vertical="center"/>
    </xf>
    <xf numFmtId="10" fontId="6" fillId="0" borderId="1" xfId="10" applyNumberFormat="1" applyFont="1" applyFill="1" applyBorder="1" applyAlignment="1">
      <alignment vertical="center"/>
    </xf>
    <xf numFmtId="43" fontId="6" fillId="0" borderId="1" xfId="4" applyNumberFormat="1" applyFont="1" applyFill="1" applyBorder="1"/>
    <xf numFmtId="164" fontId="7" fillId="0" borderId="1" xfId="4" applyNumberFormat="1" applyFont="1" applyFill="1" applyBorder="1"/>
    <xf numFmtId="10" fontId="6" fillId="0" borderId="1" xfId="4" applyNumberFormat="1" applyFont="1" applyFill="1" applyBorder="1"/>
    <xf numFmtId="164" fontId="6" fillId="0" borderId="1" xfId="4" applyNumberFormat="1" applyFont="1" applyFill="1" applyBorder="1"/>
    <xf numFmtId="164" fontId="7" fillId="0" borderId="3" xfId="4" applyNumberFormat="1" applyFont="1" applyFill="1" applyBorder="1" applyAlignment="1"/>
    <xf numFmtId="164" fontId="7" fillId="0" borderId="9" xfId="6" applyNumberFormat="1" applyFont="1" applyFill="1" applyBorder="1"/>
    <xf numFmtId="43" fontId="1" fillId="3" borderId="9" xfId="3" applyNumberFormat="1" applyFont="1" applyBorder="1"/>
    <xf numFmtId="0" fontId="0" fillId="0" borderId="1" xfId="0" applyFill="1" applyBorder="1"/>
    <xf numFmtId="43" fontId="0" fillId="0" borderId="1" xfId="0" applyNumberFormat="1" applyFill="1" applyBorder="1"/>
    <xf numFmtId="0" fontId="0" fillId="0" borderId="0" xfId="0" applyBorder="1" applyAlignment="1">
      <alignment horizontal="center"/>
    </xf>
    <xf numFmtId="43" fontId="0" fillId="0" borderId="10" xfId="0" applyNumberFormat="1" applyBorder="1"/>
    <xf numFmtId="0" fontId="9" fillId="4" borderId="9" xfId="11" applyBorder="1" applyAlignment="1">
      <alignment horizontal="center" vertical="center" wrapText="1"/>
    </xf>
    <xf numFmtId="43" fontId="9" fillId="4" borderId="9" xfId="11" applyNumberFormat="1" applyBorder="1" applyAlignment="1">
      <alignment horizontal="center" vertical="center" wrapText="1"/>
    </xf>
    <xf numFmtId="43" fontId="4" fillId="2" borderId="1" xfId="1" applyFill="1" applyBorder="1"/>
    <xf numFmtId="0" fontId="4" fillId="2" borderId="1" xfId="2" applyBorder="1" applyAlignment="1"/>
    <xf numFmtId="43" fontId="4" fillId="2" borderId="1" xfId="1" applyFill="1" applyBorder="1" applyAlignment="1">
      <alignment horizontal="center" vertical="center"/>
    </xf>
    <xf numFmtId="10" fontId="4" fillId="2" borderId="1" xfId="2" applyNumberFormat="1" applyBorder="1"/>
    <xf numFmtId="43" fontId="0" fillId="0" borderId="10" xfId="1" applyFont="1" applyBorder="1"/>
    <xf numFmtId="0" fontId="0" fillId="0" borderId="9" xfId="3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0" fillId="2" borderId="1" xfId="2" applyFont="1" applyBorder="1"/>
    <xf numFmtId="0" fontId="0" fillId="0" borderId="0" xfId="0" applyBorder="1" applyAlignment="1">
      <alignment horizontal="center"/>
    </xf>
    <xf numFmtId="0" fontId="9" fillId="4" borderId="9" xfId="11" applyBorder="1" applyAlignment="1">
      <alignment horizontal="center"/>
    </xf>
    <xf numFmtId="0" fontId="9" fillId="4" borderId="9" xfId="11" applyBorder="1" applyAlignment="1">
      <alignment horizontal="left" vertical="center" wrapText="1"/>
    </xf>
    <xf numFmtId="164" fontId="9" fillId="4" borderId="9" xfId="11" applyNumberFormat="1" applyBorder="1"/>
    <xf numFmtId="10" fontId="9" fillId="4" borderId="9" xfId="11" applyNumberFormat="1" applyBorder="1"/>
    <xf numFmtId="9" fontId="9" fillId="4" borderId="9" xfId="11" applyNumberFormat="1" applyBorder="1" applyAlignment="1">
      <alignment horizontal="center"/>
    </xf>
    <xf numFmtId="9" fontId="9" fillId="4" borderId="1" xfId="11" applyNumberFormat="1" applyBorder="1" applyAlignment="1">
      <alignment horizontal="center"/>
    </xf>
    <xf numFmtId="0" fontId="4" fillId="3" borderId="1" xfId="3" applyBorder="1" applyAlignment="1">
      <alignment horizontal="center"/>
    </xf>
    <xf numFmtId="0" fontId="4" fillId="3" borderId="1" xfId="3" applyBorder="1" applyAlignment="1">
      <alignment horizontal="left" vertical="center"/>
    </xf>
    <xf numFmtId="164" fontId="4" fillId="3" borderId="1" xfId="3" applyNumberFormat="1" applyBorder="1"/>
    <xf numFmtId="10" fontId="4" fillId="3" borderId="1" xfId="3" applyNumberFormat="1" applyBorder="1"/>
    <xf numFmtId="43" fontId="4" fillId="3" borderId="1" xfId="3" applyNumberFormat="1" applyBorder="1" applyAlignment="1">
      <alignment horizontal="center"/>
    </xf>
    <xf numFmtId="9" fontId="4" fillId="3" borderId="1" xfId="3" applyNumberFormat="1" applyBorder="1" applyAlignment="1">
      <alignment horizontal="center"/>
    </xf>
    <xf numFmtId="43" fontId="4" fillId="3" borderId="1" xfId="3" applyNumberFormat="1" applyBorder="1" applyAlignment="1">
      <alignment horizontal="center" vertical="center"/>
    </xf>
    <xf numFmtId="0" fontId="4" fillId="2" borderId="1" xfId="2" applyBorder="1" applyAlignment="1">
      <alignment horizontal="center"/>
    </xf>
    <xf numFmtId="164" fontId="4" fillId="2" borderId="1" xfId="2" applyNumberFormat="1" applyBorder="1"/>
    <xf numFmtId="43" fontId="4" fillId="2" borderId="1" xfId="2" applyNumberFormat="1" applyBorder="1" applyAlignment="1">
      <alignment horizontal="center"/>
    </xf>
    <xf numFmtId="9" fontId="4" fillId="2" borderId="1" xfId="2" applyNumberFormat="1" applyBorder="1" applyAlignment="1">
      <alignment horizontal="center"/>
    </xf>
    <xf numFmtId="43" fontId="4" fillId="2" borderId="1" xfId="2" applyNumberFormat="1" applyBorder="1" applyAlignment="1">
      <alignment horizontal="center" vertical="center"/>
    </xf>
    <xf numFmtId="10" fontId="4" fillId="2" borderId="1" xfId="2" applyNumberFormat="1" applyBorder="1" applyAlignment="1">
      <alignment horizontal="center"/>
    </xf>
    <xf numFmtId="0" fontId="4" fillId="3" borderId="1" xfId="3" applyBorder="1"/>
    <xf numFmtId="43" fontId="4" fillId="3" borderId="1" xfId="3" applyNumberFormat="1" applyBorder="1"/>
    <xf numFmtId="0" fontId="4" fillId="2" borderId="1" xfId="2" applyBorder="1" applyAlignment="1">
      <alignment horizontal="left" vertical="center" wrapText="1"/>
    </xf>
    <xf numFmtId="0" fontId="4" fillId="3" borderId="1" xfId="3" applyBorder="1" applyAlignment="1">
      <alignment horizontal="left" vertical="center" wrapText="1"/>
    </xf>
    <xf numFmtId="43" fontId="0" fillId="3" borderId="1" xfId="3" applyNumberFormat="1" applyFont="1" applyBorder="1" applyAlignment="1">
      <alignment horizontal="center" vertical="center"/>
    </xf>
    <xf numFmtId="43" fontId="4" fillId="3" borderId="9" xfId="3" applyNumberFormat="1" applyBorder="1" applyAlignment="1">
      <alignment horizontal="center"/>
    </xf>
    <xf numFmtId="9" fontId="4" fillId="3" borderId="9" xfId="3" applyNumberFormat="1" applyBorder="1" applyAlignment="1">
      <alignment horizontal="center"/>
    </xf>
    <xf numFmtId="0" fontId="7" fillId="0" borderId="23" xfId="4" applyFont="1" applyFill="1" applyBorder="1" applyAlignment="1">
      <alignment horizontal="center" vertical="center"/>
    </xf>
    <xf numFmtId="43" fontId="7" fillId="0" borderId="23" xfId="4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4" borderId="9" xfId="11" applyBorder="1"/>
    <xf numFmtId="43" fontId="9" fillId="4" borderId="9" xfId="11" applyNumberFormat="1" applyBorder="1"/>
    <xf numFmtId="9" fontId="4" fillId="2" borderId="1" xfId="2" applyNumberFormat="1" applyBorder="1"/>
    <xf numFmtId="167" fontId="4" fillId="3" borderId="9" xfId="3" applyNumberFormat="1" applyBorder="1" applyAlignment="1">
      <alignment horizontal="center"/>
    </xf>
    <xf numFmtId="168" fontId="9" fillId="4" borderId="9" xfId="11" applyNumberFormat="1" applyBorder="1" applyAlignment="1">
      <alignment horizontal="center"/>
    </xf>
    <xf numFmtId="9" fontId="0" fillId="2" borderId="1" xfId="2" applyNumberFormat="1" applyFont="1" applyBorder="1" applyAlignment="1">
      <alignment horizontal="center"/>
    </xf>
    <xf numFmtId="167" fontId="4" fillId="3" borderId="1" xfId="3" applyNumberFormat="1" applyBorder="1" applyAlignment="1">
      <alignment horizontal="center"/>
    </xf>
    <xf numFmtId="168" fontId="4" fillId="3" borderId="1" xfId="3" applyNumberFormat="1" applyBorder="1" applyAlignment="1">
      <alignment horizontal="center"/>
    </xf>
    <xf numFmtId="43" fontId="4" fillId="2" borderId="1" xfId="2" applyNumberFormat="1" applyBorder="1" applyAlignment="1"/>
    <xf numFmtId="168" fontId="4" fillId="3" borderId="1" xfId="3" applyNumberFormat="1" applyBorder="1" applyAlignment="1"/>
    <xf numFmtId="167" fontId="9" fillId="4" borderId="9" xfId="11" applyNumberFormat="1" applyBorder="1" applyAlignment="1">
      <alignment horizontal="center"/>
    </xf>
    <xf numFmtId="168" fontId="4" fillId="3" borderId="1" xfId="1" applyNumberFormat="1" applyFill="1" applyBorder="1"/>
    <xf numFmtId="168" fontId="4" fillId="2" borderId="1" xfId="1" applyNumberFormat="1" applyFill="1" applyBorder="1"/>
    <xf numFmtId="168" fontId="6" fillId="0" borderId="9" xfId="4" applyNumberFormat="1" applyFont="1" applyFill="1" applyBorder="1"/>
    <xf numFmtId="167" fontId="6" fillId="0" borderId="9" xfId="6" applyNumberFormat="1" applyFont="1" applyFill="1" applyBorder="1"/>
    <xf numFmtId="9" fontId="6" fillId="0" borderId="9" xfId="6" applyNumberFormat="1" applyFont="1" applyFill="1" applyBorder="1"/>
    <xf numFmtId="168" fontId="6" fillId="0" borderId="9" xfId="6" applyNumberFormat="1" applyFont="1" applyFill="1" applyBorder="1"/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9" fillId="0" borderId="9" xfId="11" applyFill="1" applyBorder="1" applyAlignment="1">
      <alignment horizontal="center" vertical="center" wrapText="1"/>
    </xf>
    <xf numFmtId="168" fontId="0" fillId="0" borderId="1" xfId="0" applyNumberFormat="1" applyBorder="1"/>
    <xf numFmtId="9" fontId="0" fillId="0" borderId="1" xfId="13" applyFont="1" applyBorder="1"/>
    <xf numFmtId="9" fontId="0" fillId="0" borderId="0" xfId="0" applyNumberFormat="1"/>
    <xf numFmtId="168" fontId="6" fillId="0" borderId="1" xfId="6" applyNumberFormat="1" applyFont="1" applyFill="1" applyBorder="1"/>
    <xf numFmtId="168" fontId="7" fillId="0" borderId="1" xfId="1" applyNumberFormat="1" applyFont="1" applyFill="1" applyBorder="1"/>
    <xf numFmtId="168" fontId="7" fillId="0" borderId="1" xfId="6" applyNumberFormat="1" applyFont="1" applyFill="1" applyBorder="1"/>
    <xf numFmtId="169" fontId="1" fillId="0" borderId="1" xfId="1" applyNumberFormat="1" applyFont="1" applyBorder="1"/>
    <xf numFmtId="0" fontId="10" fillId="0" borderId="0" xfId="0" applyFont="1" applyBorder="1" applyAlignment="1"/>
    <xf numFmtId="0" fontId="1" fillId="0" borderId="0" xfId="0" applyFont="1"/>
    <xf numFmtId="0" fontId="1" fillId="0" borderId="13" xfId="0" applyFont="1" applyBorder="1"/>
    <xf numFmtId="0" fontId="9" fillId="4" borderId="10" xfId="11" applyBorder="1" applyAlignment="1">
      <alignment horizontal="left"/>
    </xf>
    <xf numFmtId="10" fontId="9" fillId="4" borderId="24" xfId="11" applyNumberFormat="1" applyBorder="1"/>
    <xf numFmtId="10" fontId="4" fillId="3" borderId="21" xfId="3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" xfId="2" applyFont="1" applyBorder="1" applyAlignment="1">
      <alignment horizontal="left" wrapText="1"/>
    </xf>
    <xf numFmtId="0" fontId="4" fillId="2" borderId="3" xfId="2" applyBorder="1" applyAlignment="1">
      <alignment horizontal="left" wrapText="1"/>
    </xf>
    <xf numFmtId="0" fontId="4" fillId="2" borderId="4" xfId="2" applyBorder="1" applyAlignment="1">
      <alignment horizontal="left" wrapText="1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2" borderId="1" xfId="2" applyFont="1" applyBorder="1" applyAlignment="1">
      <alignment horizontal="left"/>
    </xf>
    <xf numFmtId="0" fontId="4" fillId="2" borderId="1" xfId="2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9" xfId="3" applyFont="1" applyBorder="1" applyAlignment="1">
      <alignment horizontal="left"/>
    </xf>
    <xf numFmtId="0" fontId="4" fillId="3" borderId="9" xfId="3" applyBorder="1" applyAlignment="1">
      <alignment horizontal="left"/>
    </xf>
    <xf numFmtId="0" fontId="8" fillId="4" borderId="11" xfId="11" applyFont="1" applyBorder="1" applyAlignment="1">
      <alignment horizontal="left" vertical="center" wrapText="1"/>
    </xf>
    <xf numFmtId="0" fontId="8" fillId="4" borderId="12" xfId="11" applyFont="1" applyBorder="1" applyAlignment="1">
      <alignment horizontal="left" vertical="center" wrapText="1"/>
    </xf>
    <xf numFmtId="0" fontId="8" fillId="4" borderId="22" xfId="11" applyFont="1" applyBorder="1" applyAlignment="1">
      <alignment horizontal="left" vertical="center" wrapText="1"/>
    </xf>
    <xf numFmtId="0" fontId="4" fillId="3" borderId="1" xfId="3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2" xfId="2" applyFont="1" applyBorder="1" applyAlignment="1">
      <alignment horizontal="left"/>
    </xf>
    <xf numFmtId="0" fontId="0" fillId="2" borderId="3" xfId="2" applyFont="1" applyBorder="1" applyAlignment="1">
      <alignment horizontal="left"/>
    </xf>
    <xf numFmtId="0" fontId="0" fillId="2" borderId="4" xfId="2" applyFont="1" applyBorder="1" applyAlignment="1">
      <alignment horizontal="left"/>
    </xf>
    <xf numFmtId="166" fontId="0" fillId="0" borderId="16" xfId="1" applyNumberFormat="1" applyFont="1" applyBorder="1" applyAlignment="1">
      <alignment horizontal="center"/>
    </xf>
    <xf numFmtId="166" fontId="0" fillId="0" borderId="17" xfId="1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43" fontId="0" fillId="0" borderId="9" xfId="1" applyFont="1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43" fontId="0" fillId="0" borderId="21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2" xfId="2" applyBorder="1" applyAlignment="1">
      <alignment horizontal="left"/>
    </xf>
    <xf numFmtId="0" fontId="4" fillId="2" borderId="3" xfId="2" applyBorder="1" applyAlignment="1">
      <alignment horizontal="left"/>
    </xf>
    <xf numFmtId="0" fontId="4" fillId="2" borderId="4" xfId="2" applyBorder="1" applyAlignment="1">
      <alignment horizontal="left"/>
    </xf>
    <xf numFmtId="0" fontId="4" fillId="3" borderId="2" xfId="3" applyBorder="1" applyAlignment="1">
      <alignment horizontal="left"/>
    </xf>
    <xf numFmtId="0" fontId="4" fillId="3" borderId="3" xfId="3" applyBorder="1" applyAlignment="1">
      <alignment horizontal="left"/>
    </xf>
    <xf numFmtId="0" fontId="4" fillId="3" borderId="4" xfId="3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4" borderId="11" xfId="11" applyBorder="1" applyAlignment="1">
      <alignment horizontal="left"/>
    </xf>
    <xf numFmtId="0" fontId="9" fillId="4" borderId="12" xfId="11" applyBorder="1" applyAlignment="1">
      <alignment horizontal="left"/>
    </xf>
    <xf numFmtId="0" fontId="9" fillId="4" borderId="22" xfId="11" applyBorder="1" applyAlignment="1">
      <alignment horizontal="left"/>
    </xf>
    <xf numFmtId="0" fontId="4" fillId="2" borderId="2" xfId="2" applyBorder="1" applyAlignment="1">
      <alignment horizontal="left" wrapText="1"/>
    </xf>
    <xf numFmtId="0" fontId="7" fillId="0" borderId="5" xfId="4" applyFont="1" applyFill="1" applyBorder="1" applyAlignment="1">
      <alignment horizontal="center" vertical="center"/>
    </xf>
    <xf numFmtId="164" fontId="7" fillId="0" borderId="5" xfId="4" applyNumberFormat="1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/>
    </xf>
    <xf numFmtId="0" fontId="7" fillId="0" borderId="15" xfId="4" applyFont="1" applyFill="1" applyBorder="1" applyAlignment="1">
      <alignment horizontal="center"/>
    </xf>
    <xf numFmtId="0" fontId="7" fillId="0" borderId="14" xfId="4" applyFont="1" applyFill="1" applyBorder="1" applyAlignment="1">
      <alignment horizontal="center"/>
    </xf>
    <xf numFmtId="0" fontId="2" fillId="0" borderId="0" xfId="0" applyFont="1" applyAlignment="1"/>
  </cellXfs>
  <cellStyles count="14">
    <cellStyle name="20% - Ênfase1" xfId="2" builtinId="30"/>
    <cellStyle name="40% - Ênfase1" xfId="3" builtinId="31"/>
    <cellStyle name="60% - Ênfase1" xfId="11" builtinId="32"/>
    <cellStyle name="Estilo 1" xfId="12"/>
    <cellStyle name="Moeda 2" xfId="6"/>
    <cellStyle name="Moeda 2 2" xfId="7"/>
    <cellStyle name="Moeda 3" xfId="5"/>
    <cellStyle name="Normal" xfId="0" builtinId="0"/>
    <cellStyle name="Normal 2" xfId="8"/>
    <cellStyle name="Normal 3" xfId="4"/>
    <cellStyle name="Porcentagem" xfId="13" builtinId="5"/>
    <cellStyle name="Porcentagem 2" xfId="10"/>
    <cellStyle name="Porcentagem 3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371474</xdr:colOff>
      <xdr:row>22</xdr:row>
      <xdr:rowOff>42862</xdr:rowOff>
    </xdr:from>
    <xdr:ext cx="2362201" cy="3663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2200274" y="5367337"/>
              <a:ext cx="2362201" cy="3663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pt-BR" sz="1100" b="0" i="1">
                      <a:latin typeface="Cambria Math"/>
                    </a:rPr>
                    <m:t>𝐵𝐷𝐼</m:t>
                  </m:r>
                  <m:r>
                    <a:rPr lang="pt-BR" sz="11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pt-BR" sz="1100" b="0" i="1">
                          <a:latin typeface="Cambria Math"/>
                        </a:rPr>
                      </m:ctrlPr>
                    </m:fPr>
                    <m:num>
                      <m:d>
                        <m:dPr>
                          <m:ctrlPr>
                            <a:rPr lang="pt-BR" sz="11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pt-BR" sz="1100" b="0" i="1">
                              <a:latin typeface="Cambria Math"/>
                            </a:rPr>
                            <m:t>1+</m:t>
                          </m:r>
                          <m:r>
                            <a:rPr lang="pt-BR" sz="1100" b="0" i="1">
                              <a:latin typeface="Cambria Math"/>
                            </a:rPr>
                            <m:t>𝐴𝐶</m:t>
                          </m:r>
                          <m:r>
                            <a:rPr lang="pt-BR" sz="1100" b="0" i="1">
                              <a:latin typeface="Cambria Math"/>
                            </a:rPr>
                            <m:t>+</m:t>
                          </m:r>
                          <m:r>
                            <a:rPr lang="pt-BR" sz="1100" b="0" i="1">
                              <a:latin typeface="Cambria Math"/>
                            </a:rPr>
                            <m:t>𝑆</m:t>
                          </m:r>
                          <m:r>
                            <a:rPr lang="pt-BR" sz="1100" b="0" i="1">
                              <a:latin typeface="Cambria Math"/>
                            </a:rPr>
                            <m:t>+</m:t>
                          </m:r>
                          <m:r>
                            <a:rPr lang="pt-BR" sz="1100" b="0" i="1">
                              <a:latin typeface="Cambria Math"/>
                            </a:rPr>
                            <m:t>𝑅</m:t>
                          </m:r>
                          <m:r>
                            <a:rPr lang="pt-BR" sz="1100" b="0" i="1">
                              <a:latin typeface="Cambria Math"/>
                            </a:rPr>
                            <m:t>+</m:t>
                          </m:r>
                          <m:r>
                            <a:rPr lang="pt-BR" sz="1100" b="0" i="1">
                              <a:latin typeface="Cambria Math"/>
                            </a:rPr>
                            <m:t>𝐺</m:t>
                          </m:r>
                        </m:e>
                      </m:d>
                      <m:r>
                        <a:rPr lang="pt-BR" sz="1100" b="0" i="1">
                          <a:latin typeface="Cambria Math"/>
                        </a:rPr>
                        <m:t>∗</m:t>
                      </m:r>
                      <m:d>
                        <m:dPr>
                          <m:ctrlPr>
                            <a:rPr lang="pt-BR" sz="11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pt-BR" sz="1100" b="0" i="1">
                              <a:latin typeface="Cambria Math"/>
                            </a:rPr>
                            <m:t>1+</m:t>
                          </m:r>
                          <m:r>
                            <a:rPr lang="pt-BR" sz="1100" b="0" i="1">
                              <a:latin typeface="Cambria Math"/>
                            </a:rPr>
                            <m:t>𝐷𝐹</m:t>
                          </m:r>
                        </m:e>
                      </m:d>
                      <m:r>
                        <a:rPr lang="pt-BR" sz="1100" b="0" i="1">
                          <a:latin typeface="Cambria Math"/>
                        </a:rPr>
                        <m:t>∗(1+</m:t>
                      </m:r>
                      <m:r>
                        <a:rPr lang="pt-BR" sz="1100" b="0" i="1">
                          <a:latin typeface="Cambria Math"/>
                        </a:rPr>
                        <m:t>𝐿</m:t>
                      </m:r>
                      <m:r>
                        <a:rPr lang="pt-BR" sz="1100" b="0" i="1">
                          <a:latin typeface="Cambria Math"/>
                        </a:rPr>
                        <m:t>)</m:t>
                      </m:r>
                    </m:num>
                    <m:den>
                      <m:r>
                        <a:rPr lang="pt-BR" sz="1100" b="0" i="1">
                          <a:latin typeface="Cambria Math"/>
                        </a:rPr>
                        <m:t>(1−</m:t>
                      </m:r>
                      <m:r>
                        <a:rPr lang="pt-BR" sz="1100" b="0" i="1">
                          <a:latin typeface="Cambria Math"/>
                        </a:rPr>
                        <m:t>𝐶𝑃</m:t>
                      </m:r>
                      <m:r>
                        <a:rPr lang="pt-BR" sz="1100" b="0" i="1">
                          <a:latin typeface="Cambria Math"/>
                        </a:rPr>
                        <m:t>−</m:t>
                      </m:r>
                      <m:r>
                        <a:rPr lang="pt-BR" sz="1100" b="0" i="1">
                          <a:latin typeface="Cambria Math"/>
                        </a:rPr>
                        <m:t>𝐼𝑆𝑆</m:t>
                      </m:r>
                      <m:r>
                        <a:rPr lang="pt-BR" sz="1100" b="0" i="1">
                          <a:latin typeface="Cambria Math"/>
                        </a:rPr>
                        <m:t>−</m:t>
                      </m:r>
                      <m:r>
                        <a:rPr lang="pt-BR" sz="1100" b="0" i="1">
                          <a:latin typeface="Cambria Math"/>
                        </a:rPr>
                        <m:t>𝐶𝑅𝑃𝐵</m:t>
                      </m:r>
                      <m:r>
                        <a:rPr lang="pt-BR" sz="1100" b="0" i="1">
                          <a:latin typeface="Cambria Math"/>
                        </a:rPr>
                        <m:t>)</m:t>
                      </m:r>
                    </m:den>
                  </m:f>
                </m:oMath>
              </a14:m>
              <a:r>
                <a:rPr lang="pt-BR" sz="1100"/>
                <a:t>-1</a:t>
              </a:r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2200274" y="5367337"/>
              <a:ext cx="2362201" cy="3663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b="0" i="0">
                  <a:latin typeface="Cambria Math"/>
                </a:rPr>
                <a:t>𝐵𝐷𝐼=((1+𝐴𝐶+𝑆+𝑅+𝐺)∗(1+𝐷𝐹)∗(1+𝐿))/((1−𝐶𝑃−𝐼𝑆𝑆−𝐶𝑅𝑃𝐵))</a:t>
              </a:r>
              <a:r>
                <a:rPr lang="pt-BR" sz="1100"/>
                <a:t>-1</a:t>
              </a:r>
            </a:p>
          </xdr:txBody>
        </xdr:sp>
      </mc:Fallback>
    </mc:AlternateContent>
    <xdr:clientData/>
  </xdr:oneCellAnchor>
  <xdr:twoCellAnchor>
    <xdr:from>
      <xdr:col>10</xdr:col>
      <xdr:colOff>323850</xdr:colOff>
      <xdr:row>1</xdr:row>
      <xdr:rowOff>28575</xdr:rowOff>
    </xdr:from>
    <xdr:to>
      <xdr:col>14</xdr:col>
      <xdr:colOff>390525</xdr:colOff>
      <xdr:row>5</xdr:row>
      <xdr:rowOff>66675</xdr:rowOff>
    </xdr:to>
    <xdr:pic>
      <xdr:nvPicPr>
        <xdr:cNvPr id="3" name="Imagem 2" descr="C:\Users\user\Downloads\Logo VCTNA 1 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28625"/>
          <a:ext cx="2505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9525</xdr:rowOff>
    </xdr:from>
    <xdr:to>
      <xdr:col>14</xdr:col>
      <xdr:colOff>695325</xdr:colOff>
      <xdr:row>5</xdr:row>
      <xdr:rowOff>47625</xdr:rowOff>
    </xdr:to>
    <xdr:pic>
      <xdr:nvPicPr>
        <xdr:cNvPr id="2" name="Imagem 2" descr="C:\Users\user\Downloads\Logo VCTNA 1 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409575"/>
          <a:ext cx="2505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19050</xdr:rowOff>
    </xdr:from>
    <xdr:to>
      <xdr:col>13</xdr:col>
      <xdr:colOff>485775</xdr:colOff>
      <xdr:row>5</xdr:row>
      <xdr:rowOff>57150</xdr:rowOff>
    </xdr:to>
    <xdr:pic>
      <xdr:nvPicPr>
        <xdr:cNvPr id="2" name="Imagem 2" descr="C:\Users\user\Downloads\Logo VCTNA 1 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419100"/>
          <a:ext cx="2505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1695450</xdr:colOff>
      <xdr:row>1</xdr:row>
      <xdr:rowOff>85725</xdr:rowOff>
    </xdr:from>
    <xdr:to>
      <xdr:col>10</xdr:col>
      <xdr:colOff>476250</xdr:colOff>
      <xdr:row>5</xdr:row>
      <xdr:rowOff>123825</xdr:rowOff>
    </xdr:to>
    <xdr:pic>
      <xdr:nvPicPr>
        <xdr:cNvPr id="2" name="Imagem 2" descr="C:\Users\user\Downloads\Logo VCTNA 1 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85775"/>
          <a:ext cx="2505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838200</xdr:colOff>
      <xdr:row>1</xdr:row>
      <xdr:rowOff>0</xdr:rowOff>
    </xdr:from>
    <xdr:to>
      <xdr:col>10</xdr:col>
      <xdr:colOff>447675</xdr:colOff>
      <xdr:row>5</xdr:row>
      <xdr:rowOff>38100</xdr:rowOff>
    </xdr:to>
    <xdr:pic>
      <xdr:nvPicPr>
        <xdr:cNvPr id="3" name="Imagem 2" descr="C:\Users\user\Downloads\Logo VCTNA 1 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400050"/>
          <a:ext cx="2647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390525</xdr:rowOff>
    </xdr:from>
    <xdr:to>
      <xdr:col>13</xdr:col>
      <xdr:colOff>285750</xdr:colOff>
      <xdr:row>5</xdr:row>
      <xdr:rowOff>28575</xdr:rowOff>
    </xdr:to>
    <xdr:pic>
      <xdr:nvPicPr>
        <xdr:cNvPr id="2" name="Imagem 2" descr="C:\Users\user\Downloads\Logo VCTNA 1 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390525"/>
          <a:ext cx="2505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Normal="100" workbookViewId="0">
      <selection activeCell="N11" sqref="N11"/>
    </sheetView>
  </sheetViews>
  <sheetFormatPr defaultRowHeight="15" x14ac:dyDescent="0.25"/>
  <cols>
    <col min="6" max="6" width="8.7109375" customWidth="1"/>
    <col min="8" max="9" width="9.5703125" customWidth="1"/>
  </cols>
  <sheetData>
    <row r="1" spans="1:17" ht="31.5" x14ac:dyDescent="0.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P1" s="217"/>
      <c r="Q1" s="217"/>
    </row>
    <row r="2" spans="1:17" x14ac:dyDescent="0.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7" x14ac:dyDescent="0.2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7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7" x14ac:dyDescent="0.25">
      <c r="A5" s="139" t="s">
        <v>4</v>
      </c>
      <c r="B5" s="139"/>
      <c r="C5" s="139"/>
      <c r="D5" s="139"/>
      <c r="E5" s="139"/>
      <c r="F5" s="139"/>
      <c r="G5" s="139"/>
      <c r="H5" s="139"/>
      <c r="I5" s="139"/>
      <c r="J5" s="139"/>
    </row>
    <row r="7" spans="1:17" x14ac:dyDescent="0.25">
      <c r="C7" s="135" t="s">
        <v>5</v>
      </c>
      <c r="D7" s="136"/>
      <c r="E7" s="136"/>
      <c r="F7" s="136"/>
      <c r="G7" s="136"/>
      <c r="H7" s="136"/>
      <c r="I7" s="136"/>
      <c r="J7" s="137"/>
      <c r="K7" s="140">
        <v>0.1424</v>
      </c>
      <c r="L7" s="141"/>
    </row>
    <row r="8" spans="1:17" x14ac:dyDescent="0.25">
      <c r="C8" s="135" t="s">
        <v>6</v>
      </c>
      <c r="D8" s="136"/>
      <c r="E8" s="136"/>
      <c r="F8" s="136"/>
      <c r="G8" s="136"/>
      <c r="H8" s="136"/>
      <c r="I8" s="136"/>
      <c r="J8" s="137"/>
      <c r="K8" s="142">
        <v>0.05</v>
      </c>
      <c r="L8" s="141"/>
    </row>
    <row r="9" spans="1:17" ht="15.75" thickBot="1" x14ac:dyDescent="0.3">
      <c r="C9" s="104"/>
      <c r="D9" s="104"/>
      <c r="E9" s="104"/>
      <c r="F9" s="104"/>
      <c r="G9" s="104"/>
      <c r="H9" s="104"/>
      <c r="I9" s="104"/>
      <c r="J9" s="104"/>
      <c r="K9" s="105"/>
      <c r="L9" s="55"/>
    </row>
    <row r="10" spans="1:17" ht="16.5" thickBot="1" x14ac:dyDescent="0.3">
      <c r="C10" s="149" t="s">
        <v>188</v>
      </c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7" ht="29.25" customHeight="1" x14ac:dyDescent="0.25">
      <c r="C11" s="143" t="s">
        <v>7</v>
      </c>
      <c r="D11" s="144"/>
      <c r="E11" s="144"/>
      <c r="F11" s="145"/>
      <c r="G11" s="106" t="s">
        <v>17</v>
      </c>
      <c r="H11" s="107" t="s">
        <v>18</v>
      </c>
      <c r="I11" s="108" t="s">
        <v>19</v>
      </c>
      <c r="J11" s="109" t="s">
        <v>20</v>
      </c>
      <c r="K11" s="108" t="s">
        <v>21</v>
      </c>
      <c r="L11" s="108" t="s">
        <v>22</v>
      </c>
    </row>
    <row r="12" spans="1:17" x14ac:dyDescent="0.25">
      <c r="C12" s="146" t="s">
        <v>8</v>
      </c>
      <c r="D12" s="147"/>
      <c r="E12" s="147"/>
      <c r="F12" s="148"/>
      <c r="G12" s="2" t="s">
        <v>23</v>
      </c>
      <c r="H12" s="3">
        <v>0.04</v>
      </c>
      <c r="I12" s="2" t="s">
        <v>32</v>
      </c>
      <c r="J12" s="3">
        <v>0.03</v>
      </c>
      <c r="K12" s="3">
        <v>0.04</v>
      </c>
      <c r="L12" s="3">
        <v>5.5E-2</v>
      </c>
    </row>
    <row r="13" spans="1:17" x14ac:dyDescent="0.25">
      <c r="C13" s="135" t="s">
        <v>9</v>
      </c>
      <c r="D13" s="136"/>
      <c r="E13" s="136"/>
      <c r="F13" s="137"/>
      <c r="G13" s="2" t="s">
        <v>24</v>
      </c>
      <c r="H13" s="3">
        <v>8.0000000000000002E-3</v>
      </c>
      <c r="I13" s="2" t="s">
        <v>32</v>
      </c>
      <c r="J13" s="3">
        <v>8.0000000000000002E-3</v>
      </c>
      <c r="K13" s="3">
        <v>8.0000000000000002E-3</v>
      </c>
      <c r="L13" s="3">
        <v>0.01</v>
      </c>
    </row>
    <row r="14" spans="1:17" x14ac:dyDescent="0.25">
      <c r="C14" s="135" t="s">
        <v>10</v>
      </c>
      <c r="D14" s="136"/>
      <c r="E14" s="136"/>
      <c r="F14" s="137"/>
      <c r="G14" s="2" t="s">
        <v>25</v>
      </c>
      <c r="H14" s="3">
        <v>1.2699999999999999E-2</v>
      </c>
      <c r="I14" s="2" t="s">
        <v>32</v>
      </c>
      <c r="J14" s="3">
        <v>1.2699999999999999E-2</v>
      </c>
      <c r="K14" s="3">
        <v>1.2699999999999999E-2</v>
      </c>
      <c r="L14" s="3">
        <v>1.2699999999999999E-2</v>
      </c>
    </row>
    <row r="15" spans="1:17" x14ac:dyDescent="0.25">
      <c r="C15" s="128" t="s">
        <v>11</v>
      </c>
      <c r="D15" s="128"/>
      <c r="E15" s="128"/>
      <c r="F15" s="128"/>
      <c r="G15" s="2" t="s">
        <v>26</v>
      </c>
      <c r="H15" s="3">
        <v>1.23E-2</v>
      </c>
      <c r="I15" s="2" t="s">
        <v>32</v>
      </c>
      <c r="J15" s="3">
        <v>1.23E-2</v>
      </c>
      <c r="K15" s="3">
        <v>1.23E-2</v>
      </c>
      <c r="L15" s="3">
        <v>1.3899999999999999E-2</v>
      </c>
    </row>
    <row r="16" spans="1:17" x14ac:dyDescent="0.25">
      <c r="C16" s="128" t="s">
        <v>12</v>
      </c>
      <c r="D16" s="128"/>
      <c r="E16" s="128"/>
      <c r="F16" s="128"/>
      <c r="G16" s="2" t="s">
        <v>27</v>
      </c>
      <c r="H16" s="3">
        <v>7.3999999999999996E-2</v>
      </c>
      <c r="I16" s="2" t="s">
        <v>32</v>
      </c>
      <c r="J16" s="3">
        <v>7.3999999999999996E-2</v>
      </c>
      <c r="K16" s="3">
        <v>7.3999999999999996E-2</v>
      </c>
      <c r="L16" s="3">
        <v>8.9599999999999999E-2</v>
      </c>
    </row>
    <row r="17" spans="3:12" ht="30" customHeight="1" x14ac:dyDescent="0.25">
      <c r="C17" s="129" t="s">
        <v>13</v>
      </c>
      <c r="D17" s="130"/>
      <c r="E17" s="130"/>
      <c r="F17" s="131"/>
      <c r="G17" s="2" t="s">
        <v>28</v>
      </c>
      <c r="H17" s="3">
        <v>3.6499999999999998E-2</v>
      </c>
      <c r="I17" s="2" t="s">
        <v>32</v>
      </c>
      <c r="J17" s="3">
        <v>3.6499999999999998E-2</v>
      </c>
      <c r="K17" s="3">
        <v>3.6499999999999998E-2</v>
      </c>
      <c r="L17" s="3">
        <v>3.6499999999999998E-2</v>
      </c>
    </row>
    <row r="18" spans="3:12" ht="30" customHeight="1" x14ac:dyDescent="0.25">
      <c r="C18" s="129" t="s">
        <v>14</v>
      </c>
      <c r="D18" s="130"/>
      <c r="E18" s="130"/>
      <c r="F18" s="131"/>
      <c r="G18" s="2" t="s">
        <v>29</v>
      </c>
      <c r="H18" s="3">
        <f>K7*K8</f>
        <v>7.1200000000000005E-3</v>
      </c>
      <c r="I18" s="2" t="s">
        <v>32</v>
      </c>
      <c r="J18" s="3">
        <v>0</v>
      </c>
      <c r="K18" s="3">
        <v>2.5000000000000001E-2</v>
      </c>
      <c r="L18" s="3">
        <v>0.05</v>
      </c>
    </row>
    <row r="19" spans="3:12" ht="44.25" customHeight="1" x14ac:dyDescent="0.25">
      <c r="C19" s="129" t="s">
        <v>15</v>
      </c>
      <c r="D19" s="130"/>
      <c r="E19" s="130"/>
      <c r="F19" s="131"/>
      <c r="G19" s="2" t="s">
        <v>30</v>
      </c>
      <c r="H19" s="3">
        <v>4.4999999999999998E-2</v>
      </c>
      <c r="I19" s="2" t="s">
        <v>33</v>
      </c>
      <c r="J19" s="3">
        <v>0</v>
      </c>
      <c r="K19" s="3">
        <v>4.4999999999999998E-2</v>
      </c>
      <c r="L19" s="3">
        <v>4.4999999999999998E-2</v>
      </c>
    </row>
    <row r="20" spans="3:12" ht="29.25" customHeight="1" x14ac:dyDescent="0.25">
      <c r="C20" s="132" t="s">
        <v>16</v>
      </c>
      <c r="D20" s="133"/>
      <c r="E20" s="133"/>
      <c r="F20" s="134"/>
      <c r="G20" s="1" t="s">
        <v>31</v>
      </c>
      <c r="H20" s="4">
        <f>((((1+H12+H13+H14)*(1+H15)*(1+H16))/(1-H17-H18-H19))-1)</f>
        <v>0.26533812365862763</v>
      </c>
      <c r="I20" s="1" t="s">
        <v>33</v>
      </c>
      <c r="J20" s="124"/>
      <c r="K20" s="125"/>
      <c r="L20" s="126"/>
    </row>
    <row r="22" spans="3:12" x14ac:dyDescent="0.25">
      <c r="C22" s="127" t="s">
        <v>34</v>
      </c>
      <c r="D22" s="127"/>
      <c r="E22" s="127"/>
      <c r="F22" s="127"/>
      <c r="G22" s="127"/>
      <c r="H22" s="127"/>
      <c r="I22" s="127"/>
      <c r="J22" s="127"/>
      <c r="K22" s="127"/>
      <c r="L22" s="127"/>
    </row>
    <row r="23" spans="3:12" x14ac:dyDescent="0.25"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</sheetData>
  <mergeCells count="23">
    <mergeCell ref="A1:J1"/>
    <mergeCell ref="A2:J2"/>
    <mergeCell ref="A3:J3"/>
    <mergeCell ref="A4:J4"/>
    <mergeCell ref="A5:J5"/>
    <mergeCell ref="C14:F14"/>
    <mergeCell ref="C7:J7"/>
    <mergeCell ref="K7:L7"/>
    <mergeCell ref="C8:J8"/>
    <mergeCell ref="K8:L8"/>
    <mergeCell ref="C11:F11"/>
    <mergeCell ref="C12:F12"/>
    <mergeCell ref="C13:F13"/>
    <mergeCell ref="C10:L10"/>
    <mergeCell ref="J20:L20"/>
    <mergeCell ref="C22:L22"/>
    <mergeCell ref="C23:L23"/>
    <mergeCell ref="C15:F15"/>
    <mergeCell ref="C16:F16"/>
    <mergeCell ref="C17:F17"/>
    <mergeCell ref="C18:F18"/>
    <mergeCell ref="C20:F20"/>
    <mergeCell ref="C19:F19"/>
  </mergeCells>
  <pageMargins left="0.511811024" right="0.511811024" top="0.78740157499999996" bottom="0.78740157499999996" header="0.31496062000000002" footer="0.31496062000000002"/>
  <pageSetup paperSize="9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zoomScaleNormal="100" workbookViewId="0">
      <selection sqref="A1:O6"/>
    </sheetView>
  </sheetViews>
  <sheetFormatPr defaultRowHeight="15" x14ac:dyDescent="0.25"/>
  <cols>
    <col min="1" max="1" width="5.7109375" customWidth="1"/>
    <col min="9" max="9" width="8.140625" customWidth="1"/>
    <col min="10" max="10" width="6.7109375" customWidth="1"/>
    <col min="11" max="11" width="9.5703125" bestFit="1" customWidth="1"/>
    <col min="12" max="12" width="9.5703125" customWidth="1"/>
    <col min="13" max="13" width="7.28515625" customWidth="1"/>
    <col min="14" max="14" width="10.5703125" customWidth="1"/>
    <col min="15" max="15" width="12.42578125" customWidth="1"/>
    <col min="16" max="16" width="11.5703125" bestFit="1" customWidth="1"/>
    <col min="17" max="17" width="16" customWidth="1"/>
    <col min="18" max="18" width="17.42578125" customWidth="1"/>
  </cols>
  <sheetData>
    <row r="1" spans="1:15" ht="31.5" x14ac:dyDescent="0.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5" x14ac:dyDescent="0.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5" x14ac:dyDescent="0.2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5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5" x14ac:dyDescent="0.25">
      <c r="A5" s="139" t="s">
        <v>4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5" ht="15.75" thickBot="1" x14ac:dyDescent="0.3"/>
    <row r="7" spans="1:15" ht="16.5" thickBot="1" x14ac:dyDescent="0.3">
      <c r="A7" s="149" t="s">
        <v>189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</row>
    <row r="8" spans="1:15" ht="45.75" thickBot="1" x14ac:dyDescent="0.3">
      <c r="A8" s="6" t="s">
        <v>35</v>
      </c>
      <c r="B8" s="6" t="s">
        <v>36</v>
      </c>
      <c r="C8" s="6" t="s">
        <v>37</v>
      </c>
      <c r="D8" s="160" t="s">
        <v>38</v>
      </c>
      <c r="E8" s="161"/>
      <c r="F8" s="161"/>
      <c r="G8" s="161"/>
      <c r="H8" s="161"/>
      <c r="I8" s="162"/>
      <c r="J8" s="6" t="s">
        <v>39</v>
      </c>
      <c r="K8" s="6" t="s">
        <v>40</v>
      </c>
      <c r="L8" s="6" t="s">
        <v>41</v>
      </c>
      <c r="M8" s="6" t="s">
        <v>42</v>
      </c>
      <c r="N8" s="6" t="s">
        <v>43</v>
      </c>
      <c r="O8" s="6" t="s">
        <v>44</v>
      </c>
    </row>
    <row r="9" spans="1:15" x14ac:dyDescent="0.25">
      <c r="A9" s="110">
        <v>1</v>
      </c>
      <c r="B9" s="44"/>
      <c r="C9" s="44"/>
      <c r="D9" s="165" t="s">
        <v>115</v>
      </c>
      <c r="E9" s="166"/>
      <c r="F9" s="166"/>
      <c r="G9" s="166"/>
      <c r="H9" s="166"/>
      <c r="I9" s="167"/>
      <c r="J9" s="44"/>
      <c r="K9" s="44"/>
      <c r="L9" s="44"/>
      <c r="M9" s="44"/>
      <c r="N9" s="44"/>
      <c r="O9" s="45">
        <f>SUM(O10,O32)</f>
        <v>1500000.000086236</v>
      </c>
    </row>
    <row r="10" spans="1:15" x14ac:dyDescent="0.25">
      <c r="A10" s="51" t="s">
        <v>45</v>
      </c>
      <c r="B10" s="8"/>
      <c r="C10" s="8"/>
      <c r="D10" s="163" t="s">
        <v>81</v>
      </c>
      <c r="E10" s="164"/>
      <c r="F10" s="164"/>
      <c r="G10" s="164"/>
      <c r="H10" s="164"/>
      <c r="I10" s="164"/>
      <c r="J10" s="8"/>
      <c r="K10" s="8"/>
      <c r="L10" s="8"/>
      <c r="M10" s="8"/>
      <c r="N10" s="8"/>
      <c r="O10" s="39">
        <f>SUM(O11,O17,O22,O30,O31)</f>
        <v>604127.76009627257</v>
      </c>
    </row>
    <row r="11" spans="1:15" x14ac:dyDescent="0.25">
      <c r="A11" s="52" t="s">
        <v>46</v>
      </c>
      <c r="B11" s="10"/>
      <c r="C11" s="10"/>
      <c r="D11" s="157" t="s">
        <v>82</v>
      </c>
      <c r="E11" s="158"/>
      <c r="F11" s="158"/>
      <c r="G11" s="158"/>
      <c r="H11" s="158"/>
      <c r="I11" s="158"/>
      <c r="J11" s="10"/>
      <c r="K11" s="10"/>
      <c r="L11" s="10"/>
      <c r="M11" s="10"/>
      <c r="N11" s="10"/>
      <c r="O11" s="12">
        <f>SUM(O12:O16)</f>
        <v>163446.54000803508</v>
      </c>
    </row>
    <row r="12" spans="1:15" x14ac:dyDescent="0.25">
      <c r="A12" s="14" t="s">
        <v>146</v>
      </c>
      <c r="B12" s="40" t="s">
        <v>62</v>
      </c>
      <c r="C12" s="40" t="s">
        <v>63</v>
      </c>
      <c r="D12" s="159" t="s">
        <v>49</v>
      </c>
      <c r="E12" s="159"/>
      <c r="F12" s="159"/>
      <c r="G12" s="159"/>
      <c r="H12" s="159"/>
      <c r="I12" s="159"/>
      <c r="J12" s="14" t="s">
        <v>55</v>
      </c>
      <c r="K12" s="15">
        <v>19.25</v>
      </c>
      <c r="L12" s="15">
        <v>1659.6354449999999</v>
      </c>
      <c r="M12" s="16">
        <f>bdi!H20</f>
        <v>0.26533812365862763</v>
      </c>
      <c r="N12" s="15">
        <f>(L12*M12)+L12</f>
        <v>2099.9999999336515</v>
      </c>
      <c r="O12" s="41">
        <f>N12*K12</f>
        <v>40424.999998722793</v>
      </c>
    </row>
    <row r="13" spans="1:15" x14ac:dyDescent="0.25">
      <c r="A13" s="14" t="s">
        <v>147</v>
      </c>
      <c r="B13" s="40" t="s">
        <v>62</v>
      </c>
      <c r="C13" s="40" t="s">
        <v>64</v>
      </c>
      <c r="D13" s="159" t="s">
        <v>47</v>
      </c>
      <c r="E13" s="159"/>
      <c r="F13" s="159"/>
      <c r="G13" s="159"/>
      <c r="H13" s="159"/>
      <c r="I13" s="159"/>
      <c r="J13" s="14" t="s">
        <v>55</v>
      </c>
      <c r="K13" s="15">
        <v>16.63</v>
      </c>
      <c r="L13" s="15">
        <v>1659.1364570000001</v>
      </c>
      <c r="M13" s="16">
        <f>bdi!H20</f>
        <v>0.26533812365862763</v>
      </c>
      <c r="N13" s="15">
        <f t="shared" ref="N13:N31" si="0">(L13*M13)+L13</f>
        <v>2099.3686113940034</v>
      </c>
      <c r="O13" s="41">
        <f t="shared" ref="O13:O29" si="1">N13*K13</f>
        <v>34912.500007482275</v>
      </c>
    </row>
    <row r="14" spans="1:15" x14ac:dyDescent="0.25">
      <c r="A14" s="14" t="s">
        <v>148</v>
      </c>
      <c r="B14" s="40" t="s">
        <v>62</v>
      </c>
      <c r="C14" s="40" t="s">
        <v>65</v>
      </c>
      <c r="D14" s="159" t="s">
        <v>50</v>
      </c>
      <c r="E14" s="159"/>
      <c r="F14" s="159"/>
      <c r="G14" s="159"/>
      <c r="H14" s="159"/>
      <c r="I14" s="159"/>
      <c r="J14" s="14" t="s">
        <v>56</v>
      </c>
      <c r="K14" s="15">
        <v>70</v>
      </c>
      <c r="L14" s="15">
        <v>63.22420743</v>
      </c>
      <c r="M14" s="16">
        <f>bdi!H20</f>
        <v>0.26533812365862763</v>
      </c>
      <c r="N14" s="15">
        <f t="shared" si="0"/>
        <v>79.999999999280064</v>
      </c>
      <c r="O14" s="41">
        <f t="shared" si="1"/>
        <v>5599.9999999496049</v>
      </c>
    </row>
    <row r="15" spans="1:15" x14ac:dyDescent="0.25">
      <c r="A15" s="14" t="s">
        <v>149</v>
      </c>
      <c r="B15" s="40" t="s">
        <v>62</v>
      </c>
      <c r="C15" s="40" t="s">
        <v>66</v>
      </c>
      <c r="D15" s="159" t="s">
        <v>73</v>
      </c>
      <c r="E15" s="159"/>
      <c r="F15" s="159"/>
      <c r="G15" s="159"/>
      <c r="H15" s="159"/>
      <c r="I15" s="159"/>
      <c r="J15" s="14" t="s">
        <v>55</v>
      </c>
      <c r="K15" s="15">
        <v>9</v>
      </c>
      <c r="L15" s="15">
        <v>3599.038008</v>
      </c>
      <c r="M15" s="16">
        <f>bdi!H20</f>
        <v>0.26533812365862763</v>
      </c>
      <c r="N15" s="15">
        <f t="shared" si="0"/>
        <v>4554.0000000188047</v>
      </c>
      <c r="O15" s="41">
        <f t="shared" si="1"/>
        <v>40986.000000169239</v>
      </c>
    </row>
    <row r="16" spans="1:15" x14ac:dyDescent="0.25">
      <c r="A16" s="14" t="s">
        <v>150</v>
      </c>
      <c r="B16" s="40" t="s">
        <v>62</v>
      </c>
      <c r="C16" s="40" t="s">
        <v>124</v>
      </c>
      <c r="D16" s="159" t="s">
        <v>52</v>
      </c>
      <c r="E16" s="159"/>
      <c r="F16" s="159"/>
      <c r="G16" s="159"/>
      <c r="H16" s="159"/>
      <c r="I16" s="159"/>
      <c r="J16" s="14" t="s">
        <v>57</v>
      </c>
      <c r="K16" s="15">
        <v>33</v>
      </c>
      <c r="L16" s="15">
        <v>994.41715690000001</v>
      </c>
      <c r="M16" s="16">
        <f>bdi!H20</f>
        <v>0.26533812365862763</v>
      </c>
      <c r="N16" s="15">
        <f t="shared" si="0"/>
        <v>1258.2739394457931</v>
      </c>
      <c r="O16" s="41">
        <f t="shared" si="1"/>
        <v>41523.040001711168</v>
      </c>
    </row>
    <row r="17" spans="1:15" x14ac:dyDescent="0.25">
      <c r="A17" s="52" t="s">
        <v>48</v>
      </c>
      <c r="B17" s="10"/>
      <c r="C17" s="10"/>
      <c r="D17" s="157" t="s">
        <v>83</v>
      </c>
      <c r="E17" s="158"/>
      <c r="F17" s="158"/>
      <c r="G17" s="158"/>
      <c r="H17" s="158"/>
      <c r="I17" s="158"/>
      <c r="J17" s="10"/>
      <c r="K17" s="10"/>
      <c r="L17" s="10"/>
      <c r="M17" s="10"/>
      <c r="N17" s="10"/>
      <c r="O17" s="12">
        <f>SUM(O18:O21)</f>
        <v>57045.710000299208</v>
      </c>
    </row>
    <row r="18" spans="1:15" x14ac:dyDescent="0.25">
      <c r="A18" s="14" t="s">
        <v>151</v>
      </c>
      <c r="B18" s="40" t="s">
        <v>62</v>
      </c>
      <c r="C18" s="40" t="s">
        <v>125</v>
      </c>
      <c r="D18" s="159" t="s">
        <v>67</v>
      </c>
      <c r="E18" s="159"/>
      <c r="F18" s="159"/>
      <c r="G18" s="159"/>
      <c r="H18" s="159"/>
      <c r="I18" s="159"/>
      <c r="J18" s="14" t="s">
        <v>56</v>
      </c>
      <c r="K18" s="15">
        <v>62.5</v>
      </c>
      <c r="L18" s="15">
        <v>117.35993499999999</v>
      </c>
      <c r="M18" s="16">
        <f>bdi!H20</f>
        <v>0.26533812365862763</v>
      </c>
      <c r="N18" s="15">
        <f t="shared" si="0"/>
        <v>148.49999994559849</v>
      </c>
      <c r="O18" s="41">
        <f t="shared" si="1"/>
        <v>9281.249996599905</v>
      </c>
    </row>
    <row r="19" spans="1:15" x14ac:dyDescent="0.25">
      <c r="A19" s="14" t="s">
        <v>152</v>
      </c>
      <c r="B19" s="40" t="s">
        <v>62</v>
      </c>
      <c r="C19" s="40" t="s">
        <v>126</v>
      </c>
      <c r="D19" s="159" t="s">
        <v>68</v>
      </c>
      <c r="E19" s="159"/>
      <c r="F19" s="159"/>
      <c r="G19" s="159"/>
      <c r="H19" s="159"/>
      <c r="I19" s="159"/>
      <c r="J19" s="14" t="s">
        <v>56</v>
      </c>
      <c r="K19" s="15">
        <v>128.75</v>
      </c>
      <c r="L19" s="15">
        <v>83.455953809999997</v>
      </c>
      <c r="M19" s="16">
        <f>bdi!H20</f>
        <v>0.26533812365862763</v>
      </c>
      <c r="N19" s="15">
        <f t="shared" si="0"/>
        <v>105.60000000208649</v>
      </c>
      <c r="O19" s="41">
        <f t="shared" si="1"/>
        <v>13596.000000268636</v>
      </c>
    </row>
    <row r="20" spans="1:15" x14ac:dyDescent="0.25">
      <c r="A20" s="14" t="s">
        <v>153</v>
      </c>
      <c r="B20" s="40" t="s">
        <v>71</v>
      </c>
      <c r="C20" s="40" t="s">
        <v>114</v>
      </c>
      <c r="D20" s="159" t="s">
        <v>69</v>
      </c>
      <c r="E20" s="159"/>
      <c r="F20" s="159"/>
      <c r="G20" s="159"/>
      <c r="H20" s="159"/>
      <c r="I20" s="159"/>
      <c r="J20" s="14" t="s">
        <v>56</v>
      </c>
      <c r="K20" s="15">
        <v>160</v>
      </c>
      <c r="L20" s="15">
        <v>148.8039019</v>
      </c>
      <c r="M20" s="16">
        <f>bdi!H20</f>
        <v>0.26533812365862763</v>
      </c>
      <c r="N20" s="15">
        <f t="shared" si="0"/>
        <v>188.28725002322849</v>
      </c>
      <c r="O20" s="41">
        <f t="shared" si="1"/>
        <v>30125.960003716558</v>
      </c>
    </row>
    <row r="21" spans="1:15" x14ac:dyDescent="0.25">
      <c r="A21" s="14" t="s">
        <v>154</v>
      </c>
      <c r="B21" s="40" t="s">
        <v>62</v>
      </c>
      <c r="C21" s="40" t="s">
        <v>130</v>
      </c>
      <c r="D21" s="159" t="s">
        <v>70</v>
      </c>
      <c r="E21" s="159"/>
      <c r="F21" s="159"/>
      <c r="G21" s="159"/>
      <c r="H21" s="159"/>
      <c r="I21" s="159"/>
      <c r="J21" s="14" t="s">
        <v>57</v>
      </c>
      <c r="K21" s="15">
        <v>5</v>
      </c>
      <c r="L21" s="15">
        <v>638.95964630000003</v>
      </c>
      <c r="M21" s="16">
        <f>bdi!H20</f>
        <v>0.26533812365862763</v>
      </c>
      <c r="N21" s="15">
        <f t="shared" si="0"/>
        <v>808.49999994282246</v>
      </c>
      <c r="O21" s="41">
        <f t="shared" si="1"/>
        <v>4042.4999997141122</v>
      </c>
    </row>
    <row r="22" spans="1:15" x14ac:dyDescent="0.25">
      <c r="A22" s="52" t="s">
        <v>51</v>
      </c>
      <c r="B22" s="10"/>
      <c r="C22" s="10"/>
      <c r="D22" s="157" t="s">
        <v>84</v>
      </c>
      <c r="E22" s="158"/>
      <c r="F22" s="158"/>
      <c r="G22" s="158"/>
      <c r="H22" s="158"/>
      <c r="I22" s="158"/>
      <c r="J22" s="10"/>
      <c r="K22" s="10"/>
      <c r="L22" s="10"/>
      <c r="M22" s="10"/>
      <c r="N22" s="10"/>
      <c r="O22" s="12">
        <f>SUM(O23:O29)</f>
        <v>298990.00008188921</v>
      </c>
    </row>
    <row r="23" spans="1:15" x14ac:dyDescent="0.25">
      <c r="A23" s="14" t="s">
        <v>155</v>
      </c>
      <c r="B23" s="40" t="s">
        <v>62</v>
      </c>
      <c r="C23" s="40" t="s">
        <v>131</v>
      </c>
      <c r="D23" s="159" t="s">
        <v>74</v>
      </c>
      <c r="E23" s="159"/>
      <c r="F23" s="159"/>
      <c r="G23" s="159"/>
      <c r="H23" s="159"/>
      <c r="I23" s="159"/>
      <c r="J23" s="14" t="s">
        <v>56</v>
      </c>
      <c r="K23" s="15">
        <v>1000</v>
      </c>
      <c r="L23" s="15">
        <v>48.998760760000003</v>
      </c>
      <c r="M23" s="16">
        <f>bdi!H20</f>
        <v>0.26533812365862763</v>
      </c>
      <c r="N23" s="15">
        <f t="shared" si="0"/>
        <v>62.000000001656396</v>
      </c>
      <c r="O23" s="41">
        <f>(N23*K23)</f>
        <v>62000.000001656394</v>
      </c>
    </row>
    <row r="24" spans="1:15" x14ac:dyDescent="0.25">
      <c r="A24" s="14" t="s">
        <v>156</v>
      </c>
      <c r="B24" s="40" t="s">
        <v>62</v>
      </c>
      <c r="C24" s="40" t="s">
        <v>132</v>
      </c>
      <c r="D24" s="159" t="s">
        <v>75</v>
      </c>
      <c r="E24" s="159"/>
      <c r="F24" s="159"/>
      <c r="G24" s="159"/>
      <c r="H24" s="159"/>
      <c r="I24" s="159"/>
      <c r="J24" s="14" t="s">
        <v>56</v>
      </c>
      <c r="K24" s="15">
        <v>480</v>
      </c>
      <c r="L24" s="15">
        <v>31.61210372</v>
      </c>
      <c r="M24" s="16">
        <f>bdi!H20</f>
        <v>0.26533812365862763</v>
      </c>
      <c r="N24" s="15">
        <f t="shared" si="0"/>
        <v>40.000000005966726</v>
      </c>
      <c r="O24" s="41">
        <f t="shared" si="1"/>
        <v>19200.000002864028</v>
      </c>
    </row>
    <row r="25" spans="1:15" x14ac:dyDescent="0.25">
      <c r="A25" s="14" t="s">
        <v>157</v>
      </c>
      <c r="B25" s="40" t="s">
        <v>62</v>
      </c>
      <c r="C25" s="40" t="s">
        <v>133</v>
      </c>
      <c r="D25" s="159" t="s">
        <v>76</v>
      </c>
      <c r="E25" s="159"/>
      <c r="F25" s="159"/>
      <c r="G25" s="159"/>
      <c r="H25" s="159"/>
      <c r="I25" s="159"/>
      <c r="J25" s="14" t="s">
        <v>56</v>
      </c>
      <c r="K25" s="15">
        <v>1530</v>
      </c>
      <c r="L25" s="15">
        <v>104.31994229999999</v>
      </c>
      <c r="M25" s="16">
        <f>bdi!H20</f>
        <v>0.26533812365862763</v>
      </c>
      <c r="N25" s="15">
        <f t="shared" si="0"/>
        <v>132.0000000500583</v>
      </c>
      <c r="O25" s="41">
        <f t="shared" si="1"/>
        <v>201960.0000765892</v>
      </c>
    </row>
    <row r="26" spans="1:15" x14ac:dyDescent="0.25">
      <c r="A26" s="14" t="s">
        <v>158</v>
      </c>
      <c r="B26" s="40" t="s">
        <v>62</v>
      </c>
      <c r="C26" s="40" t="s">
        <v>134</v>
      </c>
      <c r="D26" s="159" t="s">
        <v>77</v>
      </c>
      <c r="E26" s="159"/>
      <c r="F26" s="159"/>
      <c r="G26" s="159"/>
      <c r="H26" s="159"/>
      <c r="I26" s="159"/>
      <c r="J26" s="14" t="s">
        <v>57</v>
      </c>
      <c r="K26" s="15">
        <v>50</v>
      </c>
      <c r="L26" s="15">
        <v>59.272694469999998</v>
      </c>
      <c r="M26" s="16">
        <f>bdi!H20</f>
        <v>0.26533812365862763</v>
      </c>
      <c r="N26" s="15">
        <f t="shared" si="0"/>
        <v>75.000000004860908</v>
      </c>
      <c r="O26" s="41">
        <f t="shared" si="1"/>
        <v>3750.0000002430452</v>
      </c>
    </row>
    <row r="27" spans="1:15" x14ac:dyDescent="0.25">
      <c r="A27" s="14" t="s">
        <v>159</v>
      </c>
      <c r="B27" s="40" t="s">
        <v>62</v>
      </c>
      <c r="C27" s="40" t="s">
        <v>135</v>
      </c>
      <c r="D27" s="159" t="s">
        <v>78</v>
      </c>
      <c r="E27" s="159"/>
      <c r="F27" s="159"/>
      <c r="G27" s="159"/>
      <c r="H27" s="159"/>
      <c r="I27" s="159"/>
      <c r="J27" s="14" t="s">
        <v>57</v>
      </c>
      <c r="K27" s="15">
        <v>3180</v>
      </c>
      <c r="L27" s="15">
        <v>0.79030259300000005</v>
      </c>
      <c r="M27" s="16">
        <f>bdi!H20</f>
        <v>0.26533812365862763</v>
      </c>
      <c r="N27" s="15">
        <f t="shared" si="0"/>
        <v>1.0000000001491682</v>
      </c>
      <c r="O27" s="41">
        <f t="shared" si="1"/>
        <v>3180.0000004743551</v>
      </c>
    </row>
    <row r="28" spans="1:15" x14ac:dyDescent="0.25">
      <c r="A28" s="14" t="s">
        <v>160</v>
      </c>
      <c r="B28" s="40" t="s">
        <v>62</v>
      </c>
      <c r="C28" s="40" t="s">
        <v>136</v>
      </c>
      <c r="D28" s="169" t="s">
        <v>80</v>
      </c>
      <c r="E28" s="170"/>
      <c r="F28" s="170"/>
      <c r="G28" s="170"/>
      <c r="H28" s="170"/>
      <c r="I28" s="171"/>
      <c r="J28" s="14" t="s">
        <v>56</v>
      </c>
      <c r="K28" s="15">
        <v>100</v>
      </c>
      <c r="L28" s="15">
        <v>63.22420743</v>
      </c>
      <c r="M28" s="16">
        <f>bdi!H20</f>
        <v>0.26533812365862763</v>
      </c>
      <c r="N28" s="15">
        <f t="shared" si="0"/>
        <v>79.999999999280064</v>
      </c>
      <c r="O28" s="41">
        <f t="shared" si="1"/>
        <v>7999.9999999280062</v>
      </c>
    </row>
    <row r="29" spans="1:15" x14ac:dyDescent="0.25">
      <c r="A29" s="14" t="s">
        <v>161</v>
      </c>
      <c r="B29" s="40" t="s">
        <v>62</v>
      </c>
      <c r="C29" s="40" t="s">
        <v>137</v>
      </c>
      <c r="D29" s="159" t="s">
        <v>79</v>
      </c>
      <c r="E29" s="159"/>
      <c r="F29" s="159"/>
      <c r="G29" s="159"/>
      <c r="H29" s="159"/>
      <c r="I29" s="159"/>
      <c r="J29" s="14" t="s">
        <v>57</v>
      </c>
      <c r="K29" s="15">
        <v>900</v>
      </c>
      <c r="L29" s="15">
        <v>0.79030259300000005</v>
      </c>
      <c r="M29" s="16">
        <f>bdi!H20</f>
        <v>0.26533812365862763</v>
      </c>
      <c r="N29" s="15">
        <f t="shared" si="0"/>
        <v>1.0000000001491682</v>
      </c>
      <c r="O29" s="41">
        <f t="shared" si="1"/>
        <v>900.00000013425142</v>
      </c>
    </row>
    <row r="30" spans="1:15" x14ac:dyDescent="0.25">
      <c r="A30" s="52" t="s">
        <v>53</v>
      </c>
      <c r="B30" s="54" t="s">
        <v>62</v>
      </c>
      <c r="C30" s="10" t="s">
        <v>138</v>
      </c>
      <c r="D30" s="157" t="s">
        <v>85</v>
      </c>
      <c r="E30" s="158"/>
      <c r="F30" s="158"/>
      <c r="G30" s="158"/>
      <c r="H30" s="158"/>
      <c r="I30" s="158"/>
      <c r="J30" s="9" t="s">
        <v>57</v>
      </c>
      <c r="K30" s="10">
        <v>1</v>
      </c>
      <c r="L30" s="10">
        <v>14735.5949</v>
      </c>
      <c r="M30" s="49">
        <f>bdi!H20</f>
        <v>0.26533812365862763</v>
      </c>
      <c r="N30" s="10">
        <f t="shared" si="0"/>
        <v>18645.510001759641</v>
      </c>
      <c r="O30" s="10">
        <v>18645.509999999998</v>
      </c>
    </row>
    <row r="31" spans="1:15" x14ac:dyDescent="0.25">
      <c r="A31" s="52" t="s">
        <v>54</v>
      </c>
      <c r="B31" s="54" t="s">
        <v>62</v>
      </c>
      <c r="C31" s="10" t="s">
        <v>139</v>
      </c>
      <c r="D31" s="172" t="s">
        <v>116</v>
      </c>
      <c r="E31" s="173"/>
      <c r="F31" s="173"/>
      <c r="G31" s="173"/>
      <c r="H31" s="173"/>
      <c r="I31" s="174"/>
      <c r="J31" s="9" t="s">
        <v>57</v>
      </c>
      <c r="K31" s="47">
        <v>1500</v>
      </c>
      <c r="L31" s="46">
        <v>34.77331409</v>
      </c>
      <c r="M31" s="49">
        <f>bdi!H20</f>
        <v>0.26533812365862763</v>
      </c>
      <c r="N31" s="46">
        <f t="shared" si="0"/>
        <v>44.000000004032714</v>
      </c>
      <c r="O31" s="12">
        <f>K31*N31</f>
        <v>66000.000006049071</v>
      </c>
    </row>
    <row r="32" spans="1:15" x14ac:dyDescent="0.25">
      <c r="A32" s="53" t="s">
        <v>58</v>
      </c>
      <c r="B32" s="75"/>
      <c r="C32" s="75"/>
      <c r="D32" s="168" t="s">
        <v>178</v>
      </c>
      <c r="E32" s="168"/>
      <c r="F32" s="168"/>
      <c r="G32" s="168"/>
      <c r="H32" s="168"/>
      <c r="I32" s="168"/>
      <c r="J32" s="75"/>
      <c r="K32" s="75"/>
      <c r="L32" s="75"/>
      <c r="M32" s="75"/>
      <c r="N32" s="75"/>
      <c r="O32" s="76">
        <f>SUM(O33,O39,O44,O51,O52)</f>
        <v>895872.23998996348</v>
      </c>
    </row>
    <row r="33" spans="1:15" x14ac:dyDescent="0.25">
      <c r="A33" s="52" t="s">
        <v>59</v>
      </c>
      <c r="B33" s="10"/>
      <c r="C33" s="10"/>
      <c r="D33" s="157" t="s">
        <v>82</v>
      </c>
      <c r="E33" s="158"/>
      <c r="F33" s="158"/>
      <c r="G33" s="158"/>
      <c r="H33" s="158"/>
      <c r="I33" s="158"/>
      <c r="J33" s="10"/>
      <c r="K33" s="10"/>
      <c r="L33" s="10"/>
      <c r="M33" s="10"/>
      <c r="N33" s="10"/>
      <c r="O33" s="12">
        <f>SUM(O34:O38)</f>
        <v>315761.08000185242</v>
      </c>
    </row>
    <row r="34" spans="1:15" x14ac:dyDescent="0.25">
      <c r="A34" s="14" t="s">
        <v>162</v>
      </c>
      <c r="B34" s="40" t="s">
        <v>62</v>
      </c>
      <c r="C34" s="40" t="s">
        <v>63</v>
      </c>
      <c r="D34" s="159" t="s">
        <v>49</v>
      </c>
      <c r="E34" s="159"/>
      <c r="F34" s="159"/>
      <c r="G34" s="159"/>
      <c r="H34" s="159"/>
      <c r="I34" s="159"/>
      <c r="J34" s="14" t="s">
        <v>55</v>
      </c>
      <c r="K34" s="15">
        <v>38.5</v>
      </c>
      <c r="L34" s="15">
        <v>1659.6354449999999</v>
      </c>
      <c r="M34" s="16">
        <f>bdi!H20</f>
        <v>0.26533812365862763</v>
      </c>
      <c r="N34" s="15">
        <f>(L34*M34)+L34</f>
        <v>2099.9999999336515</v>
      </c>
      <c r="O34" s="41">
        <f>N34*K34</f>
        <v>80849.999997445586</v>
      </c>
    </row>
    <row r="35" spans="1:15" x14ac:dyDescent="0.25">
      <c r="A35" s="14" t="s">
        <v>163</v>
      </c>
      <c r="B35" s="40" t="s">
        <v>62</v>
      </c>
      <c r="C35" s="40" t="s">
        <v>64</v>
      </c>
      <c r="D35" s="159" t="s">
        <v>47</v>
      </c>
      <c r="E35" s="159"/>
      <c r="F35" s="159"/>
      <c r="G35" s="159"/>
      <c r="H35" s="159"/>
      <c r="I35" s="159"/>
      <c r="J35" s="14" t="s">
        <v>55</v>
      </c>
      <c r="K35" s="15">
        <v>33.26</v>
      </c>
      <c r="L35" s="15">
        <v>1659.1364570000001</v>
      </c>
      <c r="M35" s="16">
        <f>bdi!H20</f>
        <v>0.26533812365862763</v>
      </c>
      <c r="N35" s="15">
        <f t="shared" ref="N35:N38" si="2">(L35*M35)+L35</f>
        <v>2099.3686113940034</v>
      </c>
      <c r="O35" s="41">
        <f t="shared" ref="O35:O38" si="3">N35*K35</f>
        <v>69825.000014964549</v>
      </c>
    </row>
    <row r="36" spans="1:15" x14ac:dyDescent="0.25">
      <c r="A36" s="14" t="s">
        <v>164</v>
      </c>
      <c r="B36" s="40" t="s">
        <v>62</v>
      </c>
      <c r="C36" s="40" t="s">
        <v>65</v>
      </c>
      <c r="D36" s="159" t="s">
        <v>50</v>
      </c>
      <c r="E36" s="159"/>
      <c r="F36" s="159"/>
      <c r="G36" s="159"/>
      <c r="H36" s="159"/>
      <c r="I36" s="159"/>
      <c r="J36" s="14" t="s">
        <v>56</v>
      </c>
      <c r="K36" s="15">
        <v>140</v>
      </c>
      <c r="L36" s="15">
        <v>63.22420743</v>
      </c>
      <c r="M36" s="16">
        <f>bdi!H20</f>
        <v>0.26533812365862763</v>
      </c>
      <c r="N36" s="15">
        <f t="shared" si="2"/>
        <v>79.999999999280064</v>
      </c>
      <c r="O36" s="41">
        <f t="shared" si="3"/>
        <v>11199.99999989921</v>
      </c>
    </row>
    <row r="37" spans="1:15" x14ac:dyDescent="0.25">
      <c r="A37" s="14" t="s">
        <v>165</v>
      </c>
      <c r="B37" s="40" t="s">
        <v>62</v>
      </c>
      <c r="C37" s="40" t="s">
        <v>140</v>
      </c>
      <c r="D37" s="159" t="s">
        <v>86</v>
      </c>
      <c r="E37" s="159"/>
      <c r="F37" s="159"/>
      <c r="G37" s="159"/>
      <c r="H37" s="159"/>
      <c r="I37" s="159"/>
      <c r="J37" s="14" t="s">
        <v>55</v>
      </c>
      <c r="K37" s="15">
        <v>32.200000000000003</v>
      </c>
      <c r="L37" s="15">
        <v>1738.665704</v>
      </c>
      <c r="M37" s="16">
        <f>bdi!H20</f>
        <v>0.26533812365862763</v>
      </c>
      <c r="N37" s="40">
        <f t="shared" si="2"/>
        <v>2199.9999995689668</v>
      </c>
      <c r="O37" s="41">
        <f t="shared" si="3"/>
        <v>70839.999986120733</v>
      </c>
    </row>
    <row r="38" spans="1:15" x14ac:dyDescent="0.25">
      <c r="A38" s="14" t="s">
        <v>166</v>
      </c>
      <c r="B38" s="40" t="s">
        <v>62</v>
      </c>
      <c r="C38" s="40" t="s">
        <v>124</v>
      </c>
      <c r="D38" s="159" t="s">
        <v>52</v>
      </c>
      <c r="E38" s="159"/>
      <c r="F38" s="159"/>
      <c r="G38" s="159"/>
      <c r="H38" s="159"/>
      <c r="I38" s="159"/>
      <c r="J38" s="14" t="s">
        <v>57</v>
      </c>
      <c r="K38" s="15">
        <v>66</v>
      </c>
      <c r="L38" s="15">
        <v>994.41715690000001</v>
      </c>
      <c r="M38" s="16">
        <f>bdi!H20</f>
        <v>0.26533812365862763</v>
      </c>
      <c r="N38" s="40">
        <f t="shared" si="2"/>
        <v>1258.2739394457931</v>
      </c>
      <c r="O38" s="41">
        <f t="shared" si="3"/>
        <v>83046.080003422336</v>
      </c>
    </row>
    <row r="39" spans="1:15" x14ac:dyDescent="0.25">
      <c r="A39" s="52" t="s">
        <v>60</v>
      </c>
      <c r="B39" s="10"/>
      <c r="C39" s="10"/>
      <c r="D39" s="157" t="s">
        <v>83</v>
      </c>
      <c r="E39" s="158"/>
      <c r="F39" s="158"/>
      <c r="G39" s="158"/>
      <c r="H39" s="158"/>
      <c r="I39" s="158"/>
      <c r="J39" s="10"/>
      <c r="K39" s="10"/>
      <c r="L39" s="10"/>
      <c r="M39" s="10"/>
      <c r="N39" s="10"/>
      <c r="O39" s="12">
        <f>SUM(O40:O43)</f>
        <v>113541.15998324344</v>
      </c>
    </row>
    <row r="40" spans="1:15" x14ac:dyDescent="0.25">
      <c r="A40" s="14" t="s">
        <v>167</v>
      </c>
      <c r="B40" s="40" t="s">
        <v>62</v>
      </c>
      <c r="C40" s="40" t="s">
        <v>125</v>
      </c>
      <c r="D40" s="159" t="s">
        <v>67</v>
      </c>
      <c r="E40" s="159"/>
      <c r="F40" s="159"/>
      <c r="G40" s="159"/>
      <c r="H40" s="159"/>
      <c r="I40" s="159"/>
      <c r="J40" s="14" t="s">
        <v>56</v>
      </c>
      <c r="K40" s="15">
        <v>120</v>
      </c>
      <c r="L40" s="15">
        <v>117.35993499999999</v>
      </c>
      <c r="M40" s="16">
        <f>bdi!H20</f>
        <v>0.26533812365862763</v>
      </c>
      <c r="N40" s="15">
        <f t="shared" ref="N40:N43" si="4">(L40*M40)+L40</f>
        <v>148.49999994559849</v>
      </c>
      <c r="O40" s="41">
        <f t="shared" ref="O40:O43" si="5">N40*K40</f>
        <v>17819.999993471818</v>
      </c>
    </row>
    <row r="41" spans="1:15" x14ac:dyDescent="0.25">
      <c r="A41" s="14" t="s">
        <v>168</v>
      </c>
      <c r="B41" s="40" t="s">
        <v>62</v>
      </c>
      <c r="C41" s="40" t="s">
        <v>126</v>
      </c>
      <c r="D41" s="159" t="s">
        <v>68</v>
      </c>
      <c r="E41" s="159"/>
      <c r="F41" s="159"/>
      <c r="G41" s="159"/>
      <c r="H41" s="159"/>
      <c r="I41" s="159"/>
      <c r="J41" s="14" t="s">
        <v>56</v>
      </c>
      <c r="K41" s="15">
        <v>260</v>
      </c>
      <c r="L41" s="15">
        <v>83.455953809999997</v>
      </c>
      <c r="M41" s="16">
        <f>bdi!H20</f>
        <v>0.26533812365862763</v>
      </c>
      <c r="N41" s="15">
        <f t="shared" si="4"/>
        <v>105.60000000208649</v>
      </c>
      <c r="O41" s="41">
        <f t="shared" si="5"/>
        <v>27456.000000542488</v>
      </c>
    </row>
    <row r="42" spans="1:15" x14ac:dyDescent="0.25">
      <c r="A42" s="14" t="s">
        <v>169</v>
      </c>
      <c r="B42" s="40" t="s">
        <v>71</v>
      </c>
      <c r="C42" s="40" t="s">
        <v>72</v>
      </c>
      <c r="D42" s="159" t="s">
        <v>87</v>
      </c>
      <c r="E42" s="159"/>
      <c r="F42" s="159"/>
      <c r="G42" s="159"/>
      <c r="H42" s="159"/>
      <c r="I42" s="159"/>
      <c r="J42" s="14" t="s">
        <v>56</v>
      </c>
      <c r="K42" s="15">
        <v>320</v>
      </c>
      <c r="L42" s="15">
        <v>148.6266765</v>
      </c>
      <c r="M42" s="16">
        <f>bdi!H20</f>
        <v>0.26533812365862763</v>
      </c>
      <c r="N42" s="15">
        <f t="shared" si="4"/>
        <v>188.06299996812785</v>
      </c>
      <c r="O42" s="41">
        <f t="shared" si="5"/>
        <v>60180.159989800915</v>
      </c>
    </row>
    <row r="43" spans="1:15" x14ac:dyDescent="0.25">
      <c r="A43" s="14" t="s">
        <v>170</v>
      </c>
      <c r="B43" s="40" t="s">
        <v>62</v>
      </c>
      <c r="C43" s="40" t="s">
        <v>130</v>
      </c>
      <c r="D43" s="159" t="s">
        <v>70</v>
      </c>
      <c r="E43" s="159"/>
      <c r="F43" s="159"/>
      <c r="G43" s="159"/>
      <c r="H43" s="159"/>
      <c r="I43" s="159"/>
      <c r="J43" s="14" t="s">
        <v>57</v>
      </c>
      <c r="K43" s="15">
        <v>10</v>
      </c>
      <c r="L43" s="15">
        <v>638.95964630000003</v>
      </c>
      <c r="M43" s="16">
        <f>bdi!H20</f>
        <v>0.26533812365862763</v>
      </c>
      <c r="N43" s="15">
        <f t="shared" si="4"/>
        <v>808.49999994282246</v>
      </c>
      <c r="O43" s="41">
        <f t="shared" si="5"/>
        <v>8084.9999994282243</v>
      </c>
    </row>
    <row r="44" spans="1:15" x14ac:dyDescent="0.25">
      <c r="A44" s="52" t="s">
        <v>51</v>
      </c>
      <c r="B44" s="10"/>
      <c r="C44" s="10"/>
      <c r="D44" s="157" t="s">
        <v>84</v>
      </c>
      <c r="E44" s="158"/>
      <c r="F44" s="158"/>
      <c r="G44" s="158"/>
      <c r="H44" s="158"/>
      <c r="I44" s="158"/>
      <c r="J44" s="10"/>
      <c r="K44" s="10"/>
      <c r="L44" s="10"/>
      <c r="M44" s="10"/>
      <c r="N44" s="10"/>
      <c r="O44" s="12">
        <f>SUM(O45:O50)</f>
        <v>303280.00000884855</v>
      </c>
    </row>
    <row r="45" spans="1:15" x14ac:dyDescent="0.25">
      <c r="A45" s="14" t="s">
        <v>171</v>
      </c>
      <c r="B45" s="40" t="s">
        <v>62</v>
      </c>
      <c r="C45" s="40" t="s">
        <v>142</v>
      </c>
      <c r="D45" s="128" t="s">
        <v>88</v>
      </c>
      <c r="E45" s="128"/>
      <c r="F45" s="128"/>
      <c r="G45" s="128"/>
      <c r="H45" s="128"/>
      <c r="I45" s="128"/>
      <c r="J45" s="14" t="s">
        <v>56</v>
      </c>
      <c r="K45" s="15">
        <v>2000</v>
      </c>
      <c r="L45" s="15">
        <v>22.128472599999998</v>
      </c>
      <c r="M45" s="16">
        <f>bdi!H20</f>
        <v>0.26533812365862763</v>
      </c>
      <c r="N45" s="15">
        <f t="shared" ref="N45:N52" si="6">(L45*M45)+L45</f>
        <v>27.999999999115353</v>
      </c>
      <c r="O45" s="41">
        <f>(K45*N45)</f>
        <v>55999.999998230705</v>
      </c>
    </row>
    <row r="46" spans="1:15" x14ac:dyDescent="0.25">
      <c r="A46" s="14" t="s">
        <v>172</v>
      </c>
      <c r="B46" s="40" t="s">
        <v>62</v>
      </c>
      <c r="C46" s="40" t="s">
        <v>143</v>
      </c>
      <c r="D46" s="128" t="s">
        <v>89</v>
      </c>
      <c r="E46" s="128"/>
      <c r="F46" s="128"/>
      <c r="G46" s="128"/>
      <c r="H46" s="128"/>
      <c r="I46" s="128"/>
      <c r="J46" s="14" t="s">
        <v>56</v>
      </c>
      <c r="K46" s="15">
        <v>3060</v>
      </c>
      <c r="L46" s="15">
        <v>56.901786690000002</v>
      </c>
      <c r="M46" s="16">
        <f>bdi!H20</f>
        <v>0.26533812365862763</v>
      </c>
      <c r="N46" s="15">
        <f t="shared" si="6"/>
        <v>72.000000003148074</v>
      </c>
      <c r="O46" s="41">
        <f>(K46*N46)</f>
        <v>220320.00000963311</v>
      </c>
    </row>
    <row r="47" spans="1:15" x14ac:dyDescent="0.25">
      <c r="A47" s="14" t="s">
        <v>173</v>
      </c>
      <c r="B47" s="40" t="s">
        <v>62</v>
      </c>
      <c r="C47" s="40" t="s">
        <v>144</v>
      </c>
      <c r="D47" s="128" t="s">
        <v>77</v>
      </c>
      <c r="E47" s="128"/>
      <c r="F47" s="128"/>
      <c r="G47" s="128"/>
      <c r="H47" s="128"/>
      <c r="I47" s="128"/>
      <c r="J47" s="14" t="s">
        <v>57</v>
      </c>
      <c r="K47" s="15">
        <v>100</v>
      </c>
      <c r="L47" s="15">
        <v>22.128472599999998</v>
      </c>
      <c r="M47" s="16">
        <f>bdi!H20</f>
        <v>0.26533812365862763</v>
      </c>
      <c r="N47" s="15">
        <f t="shared" si="6"/>
        <v>27.999999999115353</v>
      </c>
      <c r="O47" s="41">
        <f t="shared" ref="O47:O50" si="7">N47*K47</f>
        <v>2799.9999999115353</v>
      </c>
    </row>
    <row r="48" spans="1:15" x14ac:dyDescent="0.25">
      <c r="A48" s="14" t="s">
        <v>174</v>
      </c>
      <c r="B48" s="40" t="s">
        <v>62</v>
      </c>
      <c r="C48" s="40" t="s">
        <v>135</v>
      </c>
      <c r="D48" s="128" t="s">
        <v>78</v>
      </c>
      <c r="E48" s="128"/>
      <c r="F48" s="128"/>
      <c r="G48" s="128"/>
      <c r="H48" s="128"/>
      <c r="I48" s="128"/>
      <c r="J48" s="14" t="s">
        <v>57</v>
      </c>
      <c r="K48" s="15">
        <v>6360</v>
      </c>
      <c r="L48" s="15">
        <v>0.79030259300000005</v>
      </c>
      <c r="M48" s="16">
        <f>bdi!H20</f>
        <v>0.26533812365862763</v>
      </c>
      <c r="N48" s="15">
        <f t="shared" si="6"/>
        <v>1.0000000001491682</v>
      </c>
      <c r="O48" s="41">
        <f t="shared" si="7"/>
        <v>6360.0000009487103</v>
      </c>
    </row>
    <row r="49" spans="1:15" x14ac:dyDescent="0.25">
      <c r="A49" s="14" t="s">
        <v>175</v>
      </c>
      <c r="B49" s="40" t="s">
        <v>62</v>
      </c>
      <c r="C49" s="40" t="s">
        <v>136</v>
      </c>
      <c r="D49" s="135" t="s">
        <v>80</v>
      </c>
      <c r="E49" s="136"/>
      <c r="F49" s="136"/>
      <c r="G49" s="136"/>
      <c r="H49" s="136"/>
      <c r="I49" s="137"/>
      <c r="J49" s="14" t="s">
        <v>56</v>
      </c>
      <c r="K49" s="15">
        <v>200</v>
      </c>
      <c r="L49" s="15">
        <v>63.22420743</v>
      </c>
      <c r="M49" s="16">
        <f>bdi!H20</f>
        <v>0.26533812365862763</v>
      </c>
      <c r="N49" s="15">
        <f t="shared" si="6"/>
        <v>79.999999999280064</v>
      </c>
      <c r="O49" s="41">
        <f t="shared" si="7"/>
        <v>15999.999999856012</v>
      </c>
    </row>
    <row r="50" spans="1:15" x14ac:dyDescent="0.25">
      <c r="A50" s="14" t="s">
        <v>176</v>
      </c>
      <c r="B50" s="40" t="s">
        <v>62</v>
      </c>
      <c r="C50" s="40" t="s">
        <v>137</v>
      </c>
      <c r="D50" s="128" t="s">
        <v>79</v>
      </c>
      <c r="E50" s="128"/>
      <c r="F50" s="128"/>
      <c r="G50" s="128"/>
      <c r="H50" s="128"/>
      <c r="I50" s="128"/>
      <c r="J50" s="14" t="s">
        <v>57</v>
      </c>
      <c r="K50" s="15">
        <v>1800</v>
      </c>
      <c r="L50" s="15">
        <v>0.79030259300000005</v>
      </c>
      <c r="M50" s="16">
        <f>bdi!H20</f>
        <v>0.26533812365862763</v>
      </c>
      <c r="N50" s="15">
        <f t="shared" si="6"/>
        <v>1.0000000001491682</v>
      </c>
      <c r="O50" s="41">
        <f t="shared" si="7"/>
        <v>1800.0000002685028</v>
      </c>
    </row>
    <row r="51" spans="1:15" x14ac:dyDescent="0.25">
      <c r="A51" s="52" t="s">
        <v>61</v>
      </c>
      <c r="B51" s="54" t="s">
        <v>62</v>
      </c>
      <c r="C51" s="10" t="s">
        <v>145</v>
      </c>
      <c r="D51" s="157" t="s">
        <v>85</v>
      </c>
      <c r="E51" s="158"/>
      <c r="F51" s="158"/>
      <c r="G51" s="158"/>
      <c r="H51" s="158"/>
      <c r="I51" s="158"/>
      <c r="J51" s="13" t="s">
        <v>57</v>
      </c>
      <c r="K51" s="48">
        <v>2</v>
      </c>
      <c r="L51" s="10">
        <v>14735.19184</v>
      </c>
      <c r="M51" s="49">
        <f>bdi!H20</f>
        <v>0.26533812365862763</v>
      </c>
      <c r="N51" s="10">
        <f t="shared" si="6"/>
        <v>18644.999994575519</v>
      </c>
      <c r="O51" s="10">
        <v>37290</v>
      </c>
    </row>
    <row r="52" spans="1:15" x14ac:dyDescent="0.25">
      <c r="A52" s="52" t="s">
        <v>177</v>
      </c>
      <c r="B52" s="54" t="s">
        <v>62</v>
      </c>
      <c r="C52" s="10" t="s">
        <v>179</v>
      </c>
      <c r="D52" s="152" t="s">
        <v>116</v>
      </c>
      <c r="E52" s="153"/>
      <c r="F52" s="153"/>
      <c r="G52" s="153"/>
      <c r="H52" s="153"/>
      <c r="I52" s="154"/>
      <c r="J52" s="13" t="s">
        <v>57</v>
      </c>
      <c r="K52" s="46">
        <v>3000</v>
      </c>
      <c r="L52" s="10">
        <v>33.1927089</v>
      </c>
      <c r="M52" s="49">
        <f>bdi!H20</f>
        <v>0.26533812365862763</v>
      </c>
      <c r="N52" s="10">
        <f t="shared" si="6"/>
        <v>41.999999998673033</v>
      </c>
      <c r="O52" s="12">
        <f>K52*N52</f>
        <v>125999.99999601911</v>
      </c>
    </row>
    <row r="53" spans="1:15" ht="15" customHeight="1" x14ac:dyDescent="0.25">
      <c r="A53" s="5"/>
    </row>
    <row r="54" spans="1:15" ht="15.75" customHeight="1" x14ac:dyDescent="0.25">
      <c r="A54" s="5"/>
    </row>
    <row r="55" spans="1:15" x14ac:dyDescent="0.25">
      <c r="A55" s="5"/>
    </row>
    <row r="56" spans="1:15" ht="15" customHeight="1" x14ac:dyDescent="0.25">
      <c r="A56" s="5"/>
    </row>
    <row r="57" spans="1:15" x14ac:dyDescent="0.25">
      <c r="A57" s="5"/>
    </row>
    <row r="58" spans="1:15" x14ac:dyDescent="0.25">
      <c r="A58" s="5"/>
    </row>
    <row r="59" spans="1:15" x14ac:dyDescent="0.25">
      <c r="A59" s="5"/>
    </row>
    <row r="60" spans="1:15" x14ac:dyDescent="0.25">
      <c r="A60" s="5"/>
    </row>
    <row r="61" spans="1:15" x14ac:dyDescent="0.25">
      <c r="A61" s="5"/>
    </row>
    <row r="62" spans="1:15" x14ac:dyDescent="0.25">
      <c r="A62" s="5"/>
    </row>
    <row r="63" spans="1:15" x14ac:dyDescent="0.25">
      <c r="A63" s="5"/>
    </row>
    <row r="64" spans="1:15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99" ht="15" customHeight="1" x14ac:dyDescent="0.25"/>
    <row r="100" ht="31.5" customHeight="1" x14ac:dyDescent="0.25"/>
    <row r="101" ht="32.25" customHeight="1" x14ac:dyDescent="0.25"/>
    <row r="103" ht="15" customHeight="1" x14ac:dyDescent="0.25"/>
    <row r="146" ht="15" customHeight="1" x14ac:dyDescent="0.25"/>
  </sheetData>
  <mergeCells count="51">
    <mergeCell ref="D31:I31"/>
    <mergeCell ref="D44:I44"/>
    <mergeCell ref="D51:I51"/>
    <mergeCell ref="D49:I49"/>
    <mergeCell ref="D50:I50"/>
    <mergeCell ref="D45:I45"/>
    <mergeCell ref="D46:I46"/>
    <mergeCell ref="D47:I47"/>
    <mergeCell ref="D48:I48"/>
    <mergeCell ref="D39:I39"/>
    <mergeCell ref="D40:I40"/>
    <mergeCell ref="D41:I41"/>
    <mergeCell ref="D42:I42"/>
    <mergeCell ref="D43:I43"/>
    <mergeCell ref="D36:I36"/>
    <mergeCell ref="D37:I37"/>
    <mergeCell ref="D38:I38"/>
    <mergeCell ref="D21:I21"/>
    <mergeCell ref="D22:I22"/>
    <mergeCell ref="D23:I23"/>
    <mergeCell ref="D24:I24"/>
    <mergeCell ref="D25:I25"/>
    <mergeCell ref="D26:I26"/>
    <mergeCell ref="D27:I27"/>
    <mergeCell ref="D29:I29"/>
    <mergeCell ref="D30:I30"/>
    <mergeCell ref="D32:I32"/>
    <mergeCell ref="D33:I33"/>
    <mergeCell ref="D28:I28"/>
    <mergeCell ref="D34:I34"/>
    <mergeCell ref="A1:J1"/>
    <mergeCell ref="A2:J2"/>
    <mergeCell ref="A3:J3"/>
    <mergeCell ref="A4:J4"/>
    <mergeCell ref="A5:J5"/>
    <mergeCell ref="D52:I52"/>
    <mergeCell ref="A7:O7"/>
    <mergeCell ref="D17:I17"/>
    <mergeCell ref="D18:I18"/>
    <mergeCell ref="D19:I19"/>
    <mergeCell ref="D20:I20"/>
    <mergeCell ref="D8:I8"/>
    <mergeCell ref="D10:I10"/>
    <mergeCell ref="D11:I11"/>
    <mergeCell ref="D12:I12"/>
    <mergeCell ref="D13:I13"/>
    <mergeCell ref="D9:I9"/>
    <mergeCell ref="D14:I14"/>
    <mergeCell ref="D15:I15"/>
    <mergeCell ref="D16:I16"/>
    <mergeCell ref="D35:I35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opLeftCell="A202" zoomScaleNormal="100" workbookViewId="0">
      <selection activeCell="M8" sqref="M8"/>
    </sheetView>
  </sheetViews>
  <sheetFormatPr defaultRowHeight="15" x14ac:dyDescent="0.25"/>
  <sheetData>
    <row r="1" spans="1:14" ht="31.5" x14ac:dyDescent="0.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4" x14ac:dyDescent="0.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4" x14ac:dyDescent="0.2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4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4" x14ac:dyDescent="0.25">
      <c r="A5" s="139" t="s">
        <v>4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4" ht="15.75" thickBot="1" x14ac:dyDescent="0.3"/>
    <row r="7" spans="1:14" ht="16.5" thickBot="1" x14ac:dyDescent="0.3">
      <c r="A7" s="149" t="s">
        <v>190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ht="15.75" thickBot="1" x14ac:dyDescent="0.3"/>
    <row r="9" spans="1:14" ht="15.75" customHeight="1" thickBot="1" x14ac:dyDescent="0.3">
      <c r="A9" s="6" t="s">
        <v>36</v>
      </c>
      <c r="B9" s="186" t="s">
        <v>37</v>
      </c>
      <c r="C9" s="187"/>
      <c r="D9" s="186" t="s">
        <v>38</v>
      </c>
      <c r="E9" s="187"/>
      <c r="F9" s="187"/>
      <c r="G9" s="187"/>
      <c r="H9" s="187"/>
      <c r="I9" s="187"/>
      <c r="J9" s="18" t="s">
        <v>92</v>
      </c>
      <c r="K9" s="186" t="s">
        <v>185</v>
      </c>
      <c r="L9" s="188"/>
      <c r="M9" s="189"/>
      <c r="N9" s="189"/>
    </row>
    <row r="10" spans="1:14" ht="15.75" thickBot="1" x14ac:dyDescent="0.3">
      <c r="A10" s="19"/>
      <c r="B10" s="190" t="s">
        <v>63</v>
      </c>
      <c r="C10" s="191"/>
      <c r="D10" s="190" t="s">
        <v>120</v>
      </c>
      <c r="E10" s="192"/>
      <c r="F10" s="192"/>
      <c r="G10" s="192"/>
      <c r="H10" s="192"/>
      <c r="I10" s="191"/>
      <c r="J10" s="20" t="s">
        <v>55</v>
      </c>
      <c r="K10" s="194">
        <v>1659.63544505244</v>
      </c>
      <c r="L10" s="194"/>
    </row>
    <row r="11" spans="1:14" ht="15.75" thickBot="1" x14ac:dyDescent="0.3">
      <c r="B11" s="185" t="s">
        <v>91</v>
      </c>
      <c r="C11" s="151"/>
      <c r="D11" s="185" t="s">
        <v>93</v>
      </c>
      <c r="E11" s="150"/>
      <c r="F11" s="150"/>
      <c r="G11" s="150"/>
      <c r="H11" s="150"/>
      <c r="I11" s="150"/>
      <c r="J11" s="151"/>
      <c r="K11" s="185" t="s">
        <v>62</v>
      </c>
      <c r="L11" s="151"/>
      <c r="M11" s="185" t="s">
        <v>94</v>
      </c>
      <c r="N11" s="151"/>
    </row>
    <row r="12" spans="1:14" x14ac:dyDescent="0.25">
      <c r="B12" s="175">
        <v>1</v>
      </c>
      <c r="C12" s="176"/>
      <c r="D12" s="177" t="s">
        <v>121</v>
      </c>
      <c r="E12" s="178"/>
      <c r="F12" s="178"/>
      <c r="G12" s="178"/>
      <c r="H12" s="178"/>
      <c r="I12" s="178"/>
      <c r="J12" s="178"/>
      <c r="K12" s="195">
        <v>1659.6354449999999</v>
      </c>
      <c r="L12" s="195"/>
      <c r="M12" s="180">
        <v>44048</v>
      </c>
      <c r="N12" s="181"/>
    </row>
    <row r="13" spans="1:14" x14ac:dyDescent="0.25">
      <c r="B13" s="175">
        <v>2</v>
      </c>
      <c r="C13" s="176"/>
      <c r="D13" s="177" t="s">
        <v>123</v>
      </c>
      <c r="E13" s="178"/>
      <c r="F13" s="178"/>
      <c r="G13" s="178"/>
      <c r="H13" s="178"/>
      <c r="I13" s="178"/>
      <c r="J13" s="178"/>
      <c r="K13" s="195">
        <v>1659.63544505244</v>
      </c>
      <c r="L13" s="195"/>
      <c r="M13" s="180">
        <v>44046</v>
      </c>
      <c r="N13" s="181"/>
    </row>
    <row r="14" spans="1:14" x14ac:dyDescent="0.25">
      <c r="B14" s="175">
        <v>3</v>
      </c>
      <c r="C14" s="176"/>
      <c r="D14" s="177" t="s">
        <v>122</v>
      </c>
      <c r="E14" s="178"/>
      <c r="F14" s="178"/>
      <c r="G14" s="178"/>
      <c r="H14" s="178"/>
      <c r="I14" s="178"/>
      <c r="J14" s="178"/>
      <c r="K14" s="195">
        <v>1738.6657043406501</v>
      </c>
      <c r="L14" s="195"/>
      <c r="M14" s="180">
        <v>44046</v>
      </c>
      <c r="N14" s="181"/>
    </row>
    <row r="15" spans="1:14" ht="15.75" thickBot="1" x14ac:dyDescent="0.3"/>
    <row r="16" spans="1:14" ht="15.75" thickBot="1" x14ac:dyDescent="0.3">
      <c r="A16" s="6" t="s">
        <v>36</v>
      </c>
      <c r="B16" s="186" t="s">
        <v>37</v>
      </c>
      <c r="C16" s="187"/>
      <c r="D16" s="186" t="s">
        <v>38</v>
      </c>
      <c r="E16" s="187"/>
      <c r="F16" s="187"/>
      <c r="G16" s="187"/>
      <c r="H16" s="187"/>
      <c r="I16" s="187"/>
      <c r="J16" s="18" t="s">
        <v>92</v>
      </c>
      <c r="K16" s="186" t="s">
        <v>185</v>
      </c>
      <c r="L16" s="188"/>
      <c r="M16" s="189"/>
      <c r="N16" s="189"/>
    </row>
    <row r="17" spans="1:14" ht="15.75" thickBot="1" x14ac:dyDescent="0.3">
      <c r="A17" s="19"/>
      <c r="B17" s="190" t="s">
        <v>64</v>
      </c>
      <c r="C17" s="191"/>
      <c r="D17" s="190" t="s">
        <v>47</v>
      </c>
      <c r="E17" s="192"/>
      <c r="F17" s="192"/>
      <c r="G17" s="192"/>
      <c r="H17" s="192"/>
      <c r="I17" s="191"/>
      <c r="J17" s="20" t="s">
        <v>55</v>
      </c>
      <c r="K17" s="193">
        <v>1659.64</v>
      </c>
      <c r="L17" s="193"/>
    </row>
    <row r="18" spans="1:14" ht="15.75" thickBot="1" x14ac:dyDescent="0.3">
      <c r="B18" s="185" t="s">
        <v>91</v>
      </c>
      <c r="C18" s="151"/>
      <c r="D18" s="185" t="s">
        <v>93</v>
      </c>
      <c r="E18" s="150"/>
      <c r="F18" s="150"/>
      <c r="G18" s="150"/>
      <c r="H18" s="150"/>
      <c r="I18" s="150"/>
      <c r="J18" s="151"/>
      <c r="K18" s="185" t="s">
        <v>62</v>
      </c>
      <c r="L18" s="151"/>
      <c r="M18" s="185" t="s">
        <v>94</v>
      </c>
      <c r="N18" s="151"/>
    </row>
    <row r="19" spans="1:14" x14ac:dyDescent="0.25">
      <c r="B19" s="175">
        <v>1</v>
      </c>
      <c r="C19" s="176"/>
      <c r="D19" s="177" t="s">
        <v>121</v>
      </c>
      <c r="E19" s="178"/>
      <c r="F19" s="178"/>
      <c r="G19" s="178"/>
      <c r="H19" s="178"/>
      <c r="I19" s="178"/>
      <c r="J19" s="178"/>
      <c r="K19" s="195">
        <v>1659.1364570000001</v>
      </c>
      <c r="L19" s="195"/>
      <c r="M19" s="180">
        <v>44048</v>
      </c>
      <c r="N19" s="181"/>
    </row>
    <row r="20" spans="1:14" x14ac:dyDescent="0.25">
      <c r="B20" s="175">
        <v>2</v>
      </c>
      <c r="C20" s="176"/>
      <c r="D20" s="177" t="s">
        <v>123</v>
      </c>
      <c r="E20" s="178"/>
      <c r="F20" s="178"/>
      <c r="G20" s="178"/>
      <c r="H20" s="178"/>
      <c r="I20" s="178"/>
      <c r="J20" s="178"/>
      <c r="K20" s="195">
        <v>1659.63544505244</v>
      </c>
      <c r="L20" s="195"/>
      <c r="M20" s="180">
        <v>44046</v>
      </c>
      <c r="N20" s="181"/>
    </row>
    <row r="21" spans="1:14" x14ac:dyDescent="0.25">
      <c r="B21" s="175">
        <v>3</v>
      </c>
      <c r="C21" s="176"/>
      <c r="D21" s="177" t="s">
        <v>122</v>
      </c>
      <c r="E21" s="178"/>
      <c r="F21" s="178"/>
      <c r="G21" s="178"/>
      <c r="H21" s="178"/>
      <c r="I21" s="178"/>
      <c r="J21" s="178"/>
      <c r="K21" s="195">
        <v>1738.6657043406501</v>
      </c>
      <c r="L21" s="195"/>
      <c r="M21" s="180">
        <v>44046</v>
      </c>
      <c r="N21" s="181"/>
    </row>
    <row r="22" spans="1:14" x14ac:dyDescent="0.25">
      <c r="B22" s="196"/>
      <c r="C22" s="196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14" ht="15.75" thickBot="1" x14ac:dyDescent="0.3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5.75" thickBot="1" x14ac:dyDescent="0.3">
      <c r="A24" s="6" t="s">
        <v>36</v>
      </c>
      <c r="B24" s="186" t="s">
        <v>37</v>
      </c>
      <c r="C24" s="187"/>
      <c r="D24" s="186" t="s">
        <v>38</v>
      </c>
      <c r="E24" s="187"/>
      <c r="F24" s="187"/>
      <c r="G24" s="187"/>
      <c r="H24" s="187"/>
      <c r="I24" s="187"/>
      <c r="J24" s="18" t="s">
        <v>92</v>
      </c>
      <c r="K24" s="186" t="s">
        <v>185</v>
      </c>
      <c r="L24" s="188"/>
      <c r="M24" s="189"/>
      <c r="N24" s="189"/>
    </row>
    <row r="25" spans="1:14" ht="15.75" thickBot="1" x14ac:dyDescent="0.3">
      <c r="A25" s="19"/>
      <c r="B25" s="190" t="s">
        <v>65</v>
      </c>
      <c r="C25" s="191"/>
      <c r="D25" s="190" t="s">
        <v>50</v>
      </c>
      <c r="E25" s="192"/>
      <c r="F25" s="192"/>
      <c r="G25" s="192"/>
      <c r="H25" s="192"/>
      <c r="I25" s="191"/>
      <c r="J25" s="20" t="s">
        <v>56</v>
      </c>
      <c r="K25" s="193">
        <v>63.22</v>
      </c>
      <c r="L25" s="193"/>
    </row>
    <row r="26" spans="1:14" ht="15.75" thickBot="1" x14ac:dyDescent="0.3">
      <c r="B26" s="185" t="s">
        <v>91</v>
      </c>
      <c r="C26" s="151"/>
      <c r="D26" s="185" t="s">
        <v>93</v>
      </c>
      <c r="E26" s="150"/>
      <c r="F26" s="150"/>
      <c r="G26" s="150"/>
      <c r="H26" s="150"/>
      <c r="I26" s="150"/>
      <c r="J26" s="151"/>
      <c r="K26" s="185" t="s">
        <v>62</v>
      </c>
      <c r="L26" s="151"/>
      <c r="M26" s="185" t="s">
        <v>94</v>
      </c>
      <c r="N26" s="151"/>
    </row>
    <row r="27" spans="1:14" x14ac:dyDescent="0.25">
      <c r="B27" s="175">
        <v>1</v>
      </c>
      <c r="C27" s="176"/>
      <c r="D27" s="177" t="s">
        <v>121</v>
      </c>
      <c r="E27" s="178"/>
      <c r="F27" s="178"/>
      <c r="G27" s="178"/>
      <c r="H27" s="178"/>
      <c r="I27" s="178"/>
      <c r="J27" s="178"/>
      <c r="K27" s="195">
        <v>63.22420743</v>
      </c>
      <c r="L27" s="195"/>
      <c r="M27" s="180">
        <v>44048</v>
      </c>
      <c r="N27" s="181"/>
    </row>
    <row r="28" spans="1:14" x14ac:dyDescent="0.25">
      <c r="B28" s="175">
        <v>2</v>
      </c>
      <c r="C28" s="176"/>
      <c r="D28" s="177" t="s">
        <v>123</v>
      </c>
      <c r="E28" s="178"/>
      <c r="F28" s="178"/>
      <c r="G28" s="178"/>
      <c r="H28" s="178"/>
      <c r="I28" s="178"/>
      <c r="J28" s="178"/>
      <c r="K28" s="195">
        <v>61.643602244804697</v>
      </c>
      <c r="L28" s="195"/>
      <c r="M28" s="180">
        <v>44046</v>
      </c>
      <c r="N28" s="181"/>
    </row>
    <row r="29" spans="1:14" x14ac:dyDescent="0.25">
      <c r="B29" s="175">
        <v>3</v>
      </c>
      <c r="C29" s="176"/>
      <c r="D29" s="177" t="s">
        <v>122</v>
      </c>
      <c r="E29" s="178"/>
      <c r="F29" s="178"/>
      <c r="G29" s="178"/>
      <c r="H29" s="178"/>
      <c r="I29" s="178"/>
      <c r="J29" s="178"/>
      <c r="K29" s="195">
        <v>60.853299651922597</v>
      </c>
      <c r="L29" s="195"/>
      <c r="M29" s="180">
        <v>44046</v>
      </c>
      <c r="N29" s="181"/>
    </row>
    <row r="30" spans="1:14" x14ac:dyDescent="0.25">
      <c r="B30" s="182"/>
      <c r="C30" s="181"/>
      <c r="D30" s="182"/>
      <c r="E30" s="183"/>
      <c r="F30" s="183"/>
      <c r="G30" s="183"/>
      <c r="H30" s="183"/>
      <c r="I30" s="183"/>
      <c r="J30" s="183"/>
      <c r="K30" s="184"/>
      <c r="L30" s="184"/>
      <c r="M30" s="182"/>
      <c r="N30" s="181"/>
    </row>
    <row r="31" spans="1:14" ht="15.75" thickBot="1" x14ac:dyDescent="0.3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5.75" thickBot="1" x14ac:dyDescent="0.3">
      <c r="A32" s="6" t="s">
        <v>36</v>
      </c>
      <c r="B32" s="186" t="s">
        <v>37</v>
      </c>
      <c r="C32" s="187"/>
      <c r="D32" s="186" t="s">
        <v>38</v>
      </c>
      <c r="E32" s="187"/>
      <c r="F32" s="187"/>
      <c r="G32" s="187"/>
      <c r="H32" s="187"/>
      <c r="I32" s="187"/>
      <c r="J32" s="18" t="s">
        <v>92</v>
      </c>
      <c r="K32" s="186" t="s">
        <v>185</v>
      </c>
      <c r="L32" s="188"/>
      <c r="M32" s="189"/>
      <c r="N32" s="189"/>
    </row>
    <row r="33" spans="1:14" ht="15.75" customHeight="1" thickBot="1" x14ac:dyDescent="0.3">
      <c r="A33" s="19"/>
      <c r="B33" s="190" t="s">
        <v>66</v>
      </c>
      <c r="C33" s="191"/>
      <c r="D33" s="190" t="s">
        <v>73</v>
      </c>
      <c r="E33" s="192"/>
      <c r="F33" s="192"/>
      <c r="G33" s="192"/>
      <c r="H33" s="192"/>
      <c r="I33" s="191"/>
      <c r="J33" s="20" t="s">
        <v>55</v>
      </c>
      <c r="K33" s="193">
        <v>3599.04</v>
      </c>
      <c r="L33" s="193"/>
    </row>
    <row r="34" spans="1:14" ht="15.75" thickBot="1" x14ac:dyDescent="0.3">
      <c r="B34" s="185" t="s">
        <v>91</v>
      </c>
      <c r="C34" s="151"/>
      <c r="D34" s="185" t="s">
        <v>93</v>
      </c>
      <c r="E34" s="150"/>
      <c r="F34" s="150"/>
      <c r="G34" s="150"/>
      <c r="H34" s="150"/>
      <c r="I34" s="150"/>
      <c r="J34" s="151"/>
      <c r="K34" s="185" t="s">
        <v>62</v>
      </c>
      <c r="L34" s="151"/>
      <c r="M34" s="185" t="s">
        <v>94</v>
      </c>
      <c r="N34" s="151"/>
    </row>
    <row r="35" spans="1:14" x14ac:dyDescent="0.25">
      <c r="B35" s="175">
        <v>1</v>
      </c>
      <c r="C35" s="176"/>
      <c r="D35" s="177" t="s">
        <v>121</v>
      </c>
      <c r="E35" s="178"/>
      <c r="F35" s="178"/>
      <c r="G35" s="178"/>
      <c r="H35" s="178"/>
      <c r="I35" s="178"/>
      <c r="J35" s="178"/>
      <c r="K35" s="195">
        <v>3599.038008</v>
      </c>
      <c r="L35" s="195"/>
      <c r="M35" s="180">
        <v>44048</v>
      </c>
      <c r="N35" s="181"/>
    </row>
    <row r="36" spans="1:14" x14ac:dyDescent="0.25">
      <c r="B36" s="175">
        <v>2</v>
      </c>
      <c r="C36" s="176"/>
      <c r="D36" s="177" t="s">
        <v>123</v>
      </c>
      <c r="E36" s="178"/>
      <c r="F36" s="178"/>
      <c r="G36" s="178"/>
      <c r="H36" s="178"/>
      <c r="I36" s="178"/>
      <c r="J36" s="178"/>
      <c r="K36" s="195">
        <v>2012.32638479517</v>
      </c>
      <c r="L36" s="195"/>
      <c r="M36" s="180">
        <v>44046</v>
      </c>
      <c r="N36" s="181"/>
    </row>
    <row r="37" spans="1:14" x14ac:dyDescent="0.25">
      <c r="B37" s="175">
        <v>3</v>
      </c>
      <c r="C37" s="176"/>
      <c r="D37" s="177" t="s">
        <v>122</v>
      </c>
      <c r="E37" s="178"/>
      <c r="F37" s="178"/>
      <c r="G37" s="178"/>
      <c r="H37" s="178"/>
      <c r="I37" s="178"/>
      <c r="J37" s="178"/>
      <c r="K37" s="195">
        <v>2038.8334282831399</v>
      </c>
      <c r="L37" s="195"/>
      <c r="M37" s="180">
        <v>44046</v>
      </c>
      <c r="N37" s="181"/>
    </row>
    <row r="38" spans="1:14" x14ac:dyDescent="0.25">
      <c r="B38" s="182"/>
      <c r="C38" s="181"/>
      <c r="D38" s="182"/>
      <c r="E38" s="183"/>
      <c r="F38" s="183"/>
      <c r="G38" s="183"/>
      <c r="H38" s="183"/>
      <c r="I38" s="183"/>
      <c r="J38" s="183"/>
      <c r="K38" s="184"/>
      <c r="L38" s="184"/>
      <c r="M38" s="182"/>
      <c r="N38" s="181"/>
    </row>
    <row r="39" spans="1:14" ht="15.75" thickBot="1" x14ac:dyDescent="0.3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ht="15.75" thickBot="1" x14ac:dyDescent="0.3">
      <c r="A40" s="6" t="s">
        <v>36</v>
      </c>
      <c r="B40" s="186" t="s">
        <v>37</v>
      </c>
      <c r="C40" s="187"/>
      <c r="D40" s="186" t="s">
        <v>38</v>
      </c>
      <c r="E40" s="187"/>
      <c r="F40" s="187"/>
      <c r="G40" s="187"/>
      <c r="H40" s="187"/>
      <c r="I40" s="187"/>
      <c r="J40" s="18" t="s">
        <v>92</v>
      </c>
      <c r="K40" s="186" t="s">
        <v>185</v>
      </c>
      <c r="L40" s="188"/>
      <c r="M40" s="189"/>
      <c r="N40" s="189"/>
    </row>
    <row r="41" spans="1:14" ht="15.75" customHeight="1" thickBot="1" x14ac:dyDescent="0.3">
      <c r="A41" s="19"/>
      <c r="B41" s="190" t="s">
        <v>124</v>
      </c>
      <c r="C41" s="191"/>
      <c r="D41" s="190" t="s">
        <v>52</v>
      </c>
      <c r="E41" s="192"/>
      <c r="F41" s="192"/>
      <c r="G41" s="192"/>
      <c r="H41" s="192"/>
      <c r="I41" s="191"/>
      <c r="J41" s="20" t="s">
        <v>57</v>
      </c>
      <c r="K41" s="193">
        <v>994.42</v>
      </c>
      <c r="L41" s="193"/>
    </row>
    <row r="42" spans="1:14" ht="15.75" thickBot="1" x14ac:dyDescent="0.3">
      <c r="B42" s="185" t="s">
        <v>91</v>
      </c>
      <c r="C42" s="151"/>
      <c r="D42" s="185" t="s">
        <v>93</v>
      </c>
      <c r="E42" s="150"/>
      <c r="F42" s="150"/>
      <c r="G42" s="150"/>
      <c r="H42" s="150"/>
      <c r="I42" s="150"/>
      <c r="J42" s="151"/>
      <c r="K42" s="185" t="s">
        <v>62</v>
      </c>
      <c r="L42" s="151"/>
      <c r="M42" s="185" t="s">
        <v>94</v>
      </c>
      <c r="N42" s="151"/>
    </row>
    <row r="43" spans="1:14" x14ac:dyDescent="0.25">
      <c r="B43" s="175">
        <v>1</v>
      </c>
      <c r="C43" s="176"/>
      <c r="D43" s="177" t="s">
        <v>121</v>
      </c>
      <c r="E43" s="178"/>
      <c r="F43" s="178"/>
      <c r="G43" s="178"/>
      <c r="H43" s="178"/>
      <c r="I43" s="178"/>
      <c r="J43" s="178"/>
      <c r="K43" s="195">
        <v>994.41715690000001</v>
      </c>
      <c r="L43" s="195"/>
      <c r="M43" s="180">
        <v>44048</v>
      </c>
      <c r="N43" s="181"/>
    </row>
    <row r="44" spans="1:14" x14ac:dyDescent="0.25">
      <c r="B44" s="175">
        <v>2</v>
      </c>
      <c r="C44" s="176"/>
      <c r="D44" s="177" t="s">
        <v>123</v>
      </c>
      <c r="E44" s="178"/>
      <c r="F44" s="178"/>
      <c r="G44" s="178"/>
      <c r="H44" s="178"/>
      <c r="I44" s="178"/>
      <c r="J44" s="178"/>
      <c r="K44" s="195">
        <v>995.78126703146097</v>
      </c>
      <c r="L44" s="195"/>
      <c r="M44" s="180">
        <v>44046</v>
      </c>
      <c r="N44" s="181"/>
    </row>
    <row r="45" spans="1:14" x14ac:dyDescent="0.25">
      <c r="B45" s="175">
        <v>3</v>
      </c>
      <c r="C45" s="176"/>
      <c r="D45" s="177" t="s">
        <v>122</v>
      </c>
      <c r="E45" s="178"/>
      <c r="F45" s="178"/>
      <c r="G45" s="178"/>
      <c r="H45" s="178"/>
      <c r="I45" s="178"/>
      <c r="J45" s="178"/>
      <c r="K45" s="195">
        <v>987.87824110264</v>
      </c>
      <c r="L45" s="195"/>
      <c r="M45" s="180">
        <v>44046</v>
      </c>
      <c r="N45" s="181"/>
    </row>
    <row r="46" spans="1:14" x14ac:dyDescent="0.25">
      <c r="B46" s="182"/>
      <c r="C46" s="181"/>
      <c r="D46" s="182"/>
      <c r="E46" s="183"/>
      <c r="F46" s="183"/>
      <c r="G46" s="183"/>
      <c r="H46" s="183"/>
      <c r="I46" s="183"/>
      <c r="J46" s="183"/>
      <c r="K46" s="184"/>
      <c r="L46" s="184"/>
      <c r="M46" s="182"/>
      <c r="N46" s="181"/>
    </row>
    <row r="47" spans="1:14" x14ac:dyDescent="0.25">
      <c r="B47" s="182"/>
      <c r="C47" s="181"/>
      <c r="D47" s="182"/>
      <c r="E47" s="183"/>
      <c r="F47" s="183"/>
      <c r="G47" s="183"/>
      <c r="H47" s="183"/>
      <c r="I47" s="183"/>
      <c r="J47" s="183"/>
      <c r="K47" s="184"/>
      <c r="L47" s="184"/>
      <c r="M47" s="182"/>
      <c r="N47" s="181"/>
    </row>
    <row r="48" spans="1:14" ht="15.75" thickBot="1" x14ac:dyDescent="0.3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5.75" thickBot="1" x14ac:dyDescent="0.3">
      <c r="A49" s="6" t="s">
        <v>36</v>
      </c>
      <c r="B49" s="186" t="s">
        <v>37</v>
      </c>
      <c r="C49" s="187"/>
      <c r="D49" s="186" t="s">
        <v>38</v>
      </c>
      <c r="E49" s="187"/>
      <c r="F49" s="187"/>
      <c r="G49" s="187"/>
      <c r="H49" s="187"/>
      <c r="I49" s="187"/>
      <c r="J49" s="18" t="s">
        <v>92</v>
      </c>
      <c r="K49" s="186" t="s">
        <v>185</v>
      </c>
      <c r="L49" s="188"/>
      <c r="M49" s="189"/>
      <c r="N49" s="189"/>
    </row>
    <row r="50" spans="1:14" ht="15.75" thickBot="1" x14ac:dyDescent="0.3">
      <c r="A50" s="19"/>
      <c r="B50" s="190" t="s">
        <v>125</v>
      </c>
      <c r="C50" s="191"/>
      <c r="D50" s="190" t="s">
        <v>67</v>
      </c>
      <c r="E50" s="192"/>
      <c r="F50" s="192"/>
      <c r="G50" s="192"/>
      <c r="H50" s="192"/>
      <c r="I50" s="191"/>
      <c r="J50" s="20" t="s">
        <v>56</v>
      </c>
      <c r="K50" s="193">
        <v>117.36</v>
      </c>
      <c r="L50" s="193"/>
    </row>
    <row r="51" spans="1:14" ht="15.75" thickBot="1" x14ac:dyDescent="0.3">
      <c r="B51" s="185" t="s">
        <v>91</v>
      </c>
      <c r="C51" s="151"/>
      <c r="D51" s="185" t="s">
        <v>93</v>
      </c>
      <c r="E51" s="150"/>
      <c r="F51" s="150"/>
      <c r="G51" s="150"/>
      <c r="H51" s="150"/>
      <c r="I51" s="150"/>
      <c r="J51" s="151"/>
      <c r="K51" s="185" t="s">
        <v>62</v>
      </c>
      <c r="L51" s="151"/>
      <c r="M51" s="185" t="s">
        <v>94</v>
      </c>
      <c r="N51" s="151"/>
    </row>
    <row r="52" spans="1:14" x14ac:dyDescent="0.25">
      <c r="B52" s="175">
        <v>1</v>
      </c>
      <c r="C52" s="176"/>
      <c r="D52" s="177" t="s">
        <v>121</v>
      </c>
      <c r="E52" s="178"/>
      <c r="F52" s="178"/>
      <c r="G52" s="178"/>
      <c r="H52" s="178"/>
      <c r="I52" s="178"/>
      <c r="J52" s="178"/>
      <c r="K52" s="195">
        <v>117.359935042994</v>
      </c>
      <c r="L52" s="195"/>
      <c r="M52" s="180">
        <v>44048</v>
      </c>
      <c r="N52" s="181"/>
    </row>
    <row r="53" spans="1:14" ht="15" customHeight="1" x14ac:dyDescent="0.25">
      <c r="B53" s="175">
        <v>2</v>
      </c>
      <c r="C53" s="176"/>
      <c r="D53" s="177" t="s">
        <v>123</v>
      </c>
      <c r="E53" s="178"/>
      <c r="F53" s="178"/>
      <c r="G53" s="178"/>
      <c r="H53" s="178"/>
      <c r="I53" s="178"/>
      <c r="J53" s="178"/>
      <c r="K53" s="195">
        <v>116.17448115367</v>
      </c>
      <c r="L53" s="195"/>
      <c r="M53" s="180">
        <v>44046</v>
      </c>
      <c r="N53" s="181"/>
    </row>
    <row r="54" spans="1:14" ht="15.75" customHeight="1" x14ac:dyDescent="0.25">
      <c r="B54" s="175">
        <v>3</v>
      </c>
      <c r="C54" s="176"/>
      <c r="D54" s="177" t="s">
        <v>122</v>
      </c>
      <c r="E54" s="178"/>
      <c r="F54" s="178"/>
      <c r="G54" s="178"/>
      <c r="H54" s="178"/>
      <c r="I54" s="178"/>
      <c r="J54" s="178"/>
      <c r="K54" s="195">
        <v>117.755086339435</v>
      </c>
      <c r="L54" s="195"/>
      <c r="M54" s="180">
        <v>44046</v>
      </c>
      <c r="N54" s="181"/>
    </row>
    <row r="55" spans="1:14" x14ac:dyDescent="0.25">
      <c r="B55" s="182"/>
      <c r="C55" s="181"/>
      <c r="D55" s="182"/>
      <c r="E55" s="183"/>
      <c r="F55" s="183"/>
      <c r="G55" s="183"/>
      <c r="H55" s="183"/>
      <c r="I55" s="183"/>
      <c r="J55" s="183"/>
      <c r="K55" s="184"/>
      <c r="L55" s="184"/>
      <c r="M55" s="182"/>
      <c r="N55" s="181"/>
    </row>
    <row r="56" spans="1:14" ht="15.75" thickBot="1" x14ac:dyDescent="0.3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5.75" thickBot="1" x14ac:dyDescent="0.3">
      <c r="A57" s="6" t="s">
        <v>36</v>
      </c>
      <c r="B57" s="186" t="s">
        <v>37</v>
      </c>
      <c r="C57" s="187"/>
      <c r="D57" s="186" t="s">
        <v>38</v>
      </c>
      <c r="E57" s="187"/>
      <c r="F57" s="187"/>
      <c r="G57" s="187"/>
      <c r="H57" s="187"/>
      <c r="I57" s="187"/>
      <c r="J57" s="18" t="s">
        <v>92</v>
      </c>
      <c r="K57" s="186" t="s">
        <v>185</v>
      </c>
      <c r="L57" s="188"/>
      <c r="M57" s="189"/>
      <c r="N57" s="189"/>
    </row>
    <row r="58" spans="1:14" ht="15.75" customHeight="1" thickBot="1" x14ac:dyDescent="0.3">
      <c r="A58" s="19"/>
      <c r="B58" s="190" t="s">
        <v>126</v>
      </c>
      <c r="C58" s="191"/>
      <c r="D58" s="190" t="s">
        <v>68</v>
      </c>
      <c r="E58" s="192"/>
      <c r="F58" s="192"/>
      <c r="G58" s="192"/>
      <c r="H58" s="192"/>
      <c r="I58" s="191"/>
      <c r="J58" s="20" t="s">
        <v>56</v>
      </c>
      <c r="K58" s="193">
        <v>83.46</v>
      </c>
      <c r="L58" s="193"/>
    </row>
    <row r="59" spans="1:14" ht="15.75" thickBot="1" x14ac:dyDescent="0.3">
      <c r="B59" s="185" t="s">
        <v>91</v>
      </c>
      <c r="C59" s="151"/>
      <c r="D59" s="185" t="s">
        <v>93</v>
      </c>
      <c r="E59" s="150"/>
      <c r="F59" s="150"/>
      <c r="G59" s="150"/>
      <c r="H59" s="150"/>
      <c r="I59" s="150"/>
      <c r="J59" s="151"/>
      <c r="K59" s="185" t="s">
        <v>62</v>
      </c>
      <c r="L59" s="151"/>
      <c r="M59" s="185" t="s">
        <v>94</v>
      </c>
      <c r="N59" s="151"/>
    </row>
    <row r="60" spans="1:14" x14ac:dyDescent="0.25">
      <c r="B60" s="175">
        <v>1</v>
      </c>
      <c r="C60" s="176"/>
      <c r="D60" s="177" t="s">
        <v>121</v>
      </c>
      <c r="E60" s="178"/>
      <c r="F60" s="178"/>
      <c r="G60" s="178"/>
      <c r="H60" s="178"/>
      <c r="I60" s="178"/>
      <c r="J60" s="178"/>
      <c r="K60" s="195">
        <v>83.455953808350998</v>
      </c>
      <c r="L60" s="195"/>
      <c r="M60" s="180">
        <v>44048</v>
      </c>
      <c r="N60" s="181"/>
    </row>
    <row r="61" spans="1:14" x14ac:dyDescent="0.25">
      <c r="B61" s="175">
        <v>2</v>
      </c>
      <c r="C61" s="176"/>
      <c r="D61" s="177" t="s">
        <v>123</v>
      </c>
      <c r="E61" s="178"/>
      <c r="F61" s="178"/>
      <c r="G61" s="178"/>
      <c r="H61" s="178"/>
      <c r="I61" s="178"/>
      <c r="J61" s="178"/>
      <c r="K61" s="195">
        <v>82.902711301970697</v>
      </c>
      <c r="L61" s="195"/>
      <c r="M61" s="180">
        <v>44046</v>
      </c>
      <c r="N61" s="181"/>
    </row>
    <row r="62" spans="1:14" x14ac:dyDescent="0.25">
      <c r="B62" s="175">
        <v>3</v>
      </c>
      <c r="C62" s="176"/>
      <c r="D62" s="177" t="s">
        <v>122</v>
      </c>
      <c r="E62" s="178"/>
      <c r="F62" s="178"/>
      <c r="G62" s="178"/>
      <c r="H62" s="178"/>
      <c r="I62" s="178"/>
      <c r="J62" s="178"/>
      <c r="K62" s="195">
        <v>81.243106548281105</v>
      </c>
      <c r="L62" s="195"/>
      <c r="M62" s="180">
        <v>44046</v>
      </c>
      <c r="N62" s="181"/>
    </row>
    <row r="63" spans="1:14" x14ac:dyDescent="0.25">
      <c r="B63" s="182"/>
      <c r="C63" s="181"/>
      <c r="D63" s="182"/>
      <c r="E63" s="183"/>
      <c r="F63" s="183"/>
      <c r="G63" s="183"/>
      <c r="H63" s="183"/>
      <c r="I63" s="183"/>
      <c r="J63" s="183"/>
      <c r="K63" s="184"/>
      <c r="L63" s="184"/>
      <c r="M63" s="182"/>
      <c r="N63" s="181"/>
    </row>
    <row r="64" spans="1:14" ht="15.75" thickBot="1" x14ac:dyDescent="0.3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1:14" ht="15.75" thickBot="1" x14ac:dyDescent="0.3">
      <c r="A65" s="6" t="s">
        <v>36</v>
      </c>
      <c r="B65" s="186" t="s">
        <v>37</v>
      </c>
      <c r="C65" s="187"/>
      <c r="D65" s="186" t="s">
        <v>38</v>
      </c>
      <c r="E65" s="187"/>
      <c r="F65" s="187"/>
      <c r="G65" s="187"/>
      <c r="H65" s="187"/>
      <c r="I65" s="187"/>
      <c r="J65" s="18" t="s">
        <v>92</v>
      </c>
      <c r="K65" s="186" t="s">
        <v>185</v>
      </c>
      <c r="L65" s="188"/>
      <c r="M65" s="189"/>
      <c r="N65" s="189"/>
    </row>
    <row r="66" spans="1:14" ht="15.75" customHeight="1" thickBot="1" x14ac:dyDescent="0.3">
      <c r="A66" s="19"/>
      <c r="B66" s="190" t="s">
        <v>127</v>
      </c>
      <c r="C66" s="191"/>
      <c r="D66" s="190" t="s">
        <v>112</v>
      </c>
      <c r="E66" s="192"/>
      <c r="F66" s="192"/>
      <c r="G66" s="192"/>
      <c r="H66" s="192"/>
      <c r="I66" s="191"/>
      <c r="J66" s="20" t="s">
        <v>56</v>
      </c>
      <c r="K66" s="193">
        <v>104.32</v>
      </c>
      <c r="L66" s="193"/>
    </row>
    <row r="67" spans="1:14" ht="15.75" thickBot="1" x14ac:dyDescent="0.3">
      <c r="B67" s="185" t="s">
        <v>91</v>
      </c>
      <c r="C67" s="151"/>
      <c r="D67" s="185" t="s">
        <v>93</v>
      </c>
      <c r="E67" s="150"/>
      <c r="F67" s="150"/>
      <c r="G67" s="150"/>
      <c r="H67" s="150"/>
      <c r="I67" s="150"/>
      <c r="J67" s="151"/>
      <c r="K67" s="185" t="s">
        <v>62</v>
      </c>
      <c r="L67" s="151"/>
      <c r="M67" s="185" t="s">
        <v>94</v>
      </c>
      <c r="N67" s="151"/>
    </row>
    <row r="68" spans="1:14" x14ac:dyDescent="0.25">
      <c r="B68" s="175">
        <v>1</v>
      </c>
      <c r="C68" s="176"/>
      <c r="D68" s="177" t="s">
        <v>121</v>
      </c>
      <c r="E68" s="178"/>
      <c r="F68" s="178"/>
      <c r="G68" s="178"/>
      <c r="H68" s="178"/>
      <c r="I68" s="178"/>
      <c r="J68" s="178"/>
      <c r="K68" s="179">
        <v>104.32</v>
      </c>
      <c r="L68" s="179"/>
      <c r="M68" s="180">
        <v>44048</v>
      </c>
      <c r="N68" s="181"/>
    </row>
    <row r="69" spans="1:14" x14ac:dyDescent="0.25">
      <c r="B69" s="175">
        <v>2</v>
      </c>
      <c r="C69" s="176"/>
      <c r="D69" s="177" t="s">
        <v>123</v>
      </c>
      <c r="E69" s="178"/>
      <c r="F69" s="178"/>
      <c r="G69" s="178"/>
      <c r="H69" s="178"/>
      <c r="I69" s="178"/>
      <c r="J69" s="178"/>
      <c r="K69" s="179">
        <v>102.74</v>
      </c>
      <c r="L69" s="179"/>
      <c r="M69" s="180">
        <v>44046</v>
      </c>
      <c r="N69" s="181"/>
    </row>
    <row r="70" spans="1:14" x14ac:dyDescent="0.25">
      <c r="B70" s="175">
        <v>3</v>
      </c>
      <c r="C70" s="176"/>
      <c r="D70" s="177" t="s">
        <v>122</v>
      </c>
      <c r="E70" s="178"/>
      <c r="F70" s="178"/>
      <c r="G70" s="178"/>
      <c r="H70" s="178"/>
      <c r="I70" s="178"/>
      <c r="J70" s="178"/>
      <c r="K70" s="179">
        <v>101.16</v>
      </c>
      <c r="L70" s="179"/>
      <c r="M70" s="180">
        <v>44046</v>
      </c>
      <c r="N70" s="181"/>
    </row>
    <row r="71" spans="1:14" x14ac:dyDescent="0.25">
      <c r="B71" s="182"/>
      <c r="C71" s="181"/>
      <c r="D71" s="182"/>
      <c r="E71" s="183"/>
      <c r="F71" s="183"/>
      <c r="G71" s="183"/>
      <c r="H71" s="183"/>
      <c r="I71" s="183"/>
      <c r="J71" s="183"/>
      <c r="K71" s="184"/>
      <c r="L71" s="184"/>
      <c r="M71" s="182"/>
      <c r="N71" s="181"/>
    </row>
    <row r="72" spans="1:14" ht="15.75" thickBot="1" x14ac:dyDescent="0.3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5.75" thickBot="1" x14ac:dyDescent="0.3">
      <c r="A73" s="6" t="s">
        <v>36</v>
      </c>
      <c r="B73" s="186" t="s">
        <v>37</v>
      </c>
      <c r="C73" s="187"/>
      <c r="D73" s="186" t="s">
        <v>38</v>
      </c>
      <c r="E73" s="187"/>
      <c r="F73" s="187"/>
      <c r="G73" s="187"/>
      <c r="H73" s="187"/>
      <c r="I73" s="187"/>
      <c r="J73" s="18" t="s">
        <v>92</v>
      </c>
      <c r="K73" s="186" t="s">
        <v>185</v>
      </c>
      <c r="L73" s="188"/>
      <c r="M73" s="189"/>
      <c r="N73" s="189"/>
    </row>
    <row r="74" spans="1:14" ht="15.75" customHeight="1" thickBot="1" x14ac:dyDescent="0.3">
      <c r="A74" s="19"/>
      <c r="B74" s="190" t="s">
        <v>128</v>
      </c>
      <c r="C74" s="191"/>
      <c r="D74" s="190" t="s">
        <v>183</v>
      </c>
      <c r="E74" s="192"/>
      <c r="F74" s="192"/>
      <c r="G74" s="192"/>
      <c r="H74" s="192"/>
      <c r="I74" s="191"/>
      <c r="J74" s="20" t="s">
        <v>57</v>
      </c>
      <c r="K74" s="193">
        <v>35.590000000000003</v>
      </c>
      <c r="L74" s="193"/>
    </row>
    <row r="75" spans="1:14" ht="15.75" thickBot="1" x14ac:dyDescent="0.3">
      <c r="B75" s="185" t="s">
        <v>91</v>
      </c>
      <c r="C75" s="151"/>
      <c r="D75" s="185" t="s">
        <v>93</v>
      </c>
      <c r="E75" s="150"/>
      <c r="F75" s="150"/>
      <c r="G75" s="150"/>
      <c r="H75" s="150"/>
      <c r="I75" s="150"/>
      <c r="J75" s="151"/>
      <c r="K75" s="185" t="s">
        <v>62</v>
      </c>
      <c r="L75" s="151"/>
      <c r="M75" s="185" t="s">
        <v>94</v>
      </c>
      <c r="N75" s="151"/>
    </row>
    <row r="76" spans="1:14" x14ac:dyDescent="0.25">
      <c r="B76" s="175">
        <v>1</v>
      </c>
      <c r="C76" s="176"/>
      <c r="D76" s="177" t="s">
        <v>121</v>
      </c>
      <c r="E76" s="178"/>
      <c r="F76" s="178"/>
      <c r="G76" s="178"/>
      <c r="H76" s="178"/>
      <c r="I76" s="178"/>
      <c r="J76" s="178"/>
      <c r="K76" s="179">
        <v>35.590000000000003</v>
      </c>
      <c r="L76" s="179"/>
      <c r="M76" s="180">
        <v>44048</v>
      </c>
      <c r="N76" s="181"/>
    </row>
    <row r="77" spans="1:14" x14ac:dyDescent="0.25">
      <c r="B77" s="175">
        <v>2</v>
      </c>
      <c r="C77" s="176"/>
      <c r="D77" s="177" t="s">
        <v>123</v>
      </c>
      <c r="E77" s="178"/>
      <c r="F77" s="178"/>
      <c r="G77" s="178"/>
      <c r="H77" s="178"/>
      <c r="I77" s="178"/>
      <c r="J77" s="178"/>
      <c r="K77" s="179">
        <v>34.53</v>
      </c>
      <c r="L77" s="179"/>
      <c r="M77" s="180">
        <v>44046</v>
      </c>
      <c r="N77" s="181"/>
    </row>
    <row r="78" spans="1:14" x14ac:dyDescent="0.25">
      <c r="B78" s="175">
        <v>3</v>
      </c>
      <c r="C78" s="176"/>
      <c r="D78" s="177" t="s">
        <v>122</v>
      </c>
      <c r="E78" s="178"/>
      <c r="F78" s="178"/>
      <c r="G78" s="178"/>
      <c r="H78" s="178"/>
      <c r="I78" s="178"/>
      <c r="J78" s="178"/>
      <c r="K78" s="179">
        <v>34.9</v>
      </c>
      <c r="L78" s="179"/>
      <c r="M78" s="180">
        <v>44046</v>
      </c>
      <c r="N78" s="181"/>
    </row>
    <row r="79" spans="1:14" x14ac:dyDescent="0.25">
      <c r="B79" s="182"/>
      <c r="C79" s="181"/>
      <c r="D79" s="182"/>
      <c r="E79" s="183"/>
      <c r="F79" s="183"/>
      <c r="G79" s="183"/>
      <c r="H79" s="183"/>
      <c r="I79" s="183"/>
      <c r="J79" s="183"/>
      <c r="K79" s="184"/>
      <c r="L79" s="184"/>
      <c r="M79" s="182"/>
      <c r="N79" s="181"/>
    </row>
    <row r="80" spans="1:14" ht="15.75" thickBot="1" x14ac:dyDescent="0.3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5.75" thickBot="1" x14ac:dyDescent="0.3">
      <c r="A81" s="6" t="s">
        <v>36</v>
      </c>
      <c r="B81" s="186" t="s">
        <v>37</v>
      </c>
      <c r="C81" s="187"/>
      <c r="D81" s="186" t="s">
        <v>38</v>
      </c>
      <c r="E81" s="187"/>
      <c r="F81" s="187"/>
      <c r="G81" s="187"/>
      <c r="H81" s="187"/>
      <c r="I81" s="187"/>
      <c r="J81" s="18" t="s">
        <v>92</v>
      </c>
      <c r="K81" s="186" t="s">
        <v>185</v>
      </c>
      <c r="L81" s="188"/>
      <c r="M81" s="189"/>
      <c r="N81" s="189"/>
    </row>
    <row r="82" spans="1:14" ht="15.75" customHeight="1" thickBot="1" x14ac:dyDescent="0.3">
      <c r="A82" s="19"/>
      <c r="B82" s="190" t="s">
        <v>129</v>
      </c>
      <c r="C82" s="191"/>
      <c r="D82" s="190" t="s">
        <v>181</v>
      </c>
      <c r="E82" s="192"/>
      <c r="F82" s="192"/>
      <c r="G82" s="192"/>
      <c r="H82" s="192"/>
      <c r="I82" s="191"/>
      <c r="J82" s="20" t="s">
        <v>57</v>
      </c>
      <c r="K82" s="193">
        <v>8.89</v>
      </c>
      <c r="L82" s="193"/>
    </row>
    <row r="83" spans="1:14" ht="15.75" thickBot="1" x14ac:dyDescent="0.3">
      <c r="B83" s="185" t="s">
        <v>91</v>
      </c>
      <c r="C83" s="151"/>
      <c r="D83" s="185" t="s">
        <v>93</v>
      </c>
      <c r="E83" s="150"/>
      <c r="F83" s="150"/>
      <c r="G83" s="150"/>
      <c r="H83" s="150"/>
      <c r="I83" s="150"/>
      <c r="J83" s="151"/>
      <c r="K83" s="185" t="s">
        <v>62</v>
      </c>
      <c r="L83" s="151"/>
      <c r="M83" s="185" t="s">
        <v>94</v>
      </c>
      <c r="N83" s="151"/>
    </row>
    <row r="84" spans="1:14" x14ac:dyDescent="0.25">
      <c r="B84" s="175">
        <v>1</v>
      </c>
      <c r="C84" s="176"/>
      <c r="D84" s="177" t="s">
        <v>121</v>
      </c>
      <c r="E84" s="178"/>
      <c r="F84" s="178"/>
      <c r="G84" s="178"/>
      <c r="H84" s="178"/>
      <c r="I84" s="178"/>
      <c r="J84" s="178"/>
      <c r="K84" s="179">
        <v>8.89</v>
      </c>
      <c r="L84" s="179"/>
      <c r="M84" s="180">
        <v>44048</v>
      </c>
      <c r="N84" s="181"/>
    </row>
    <row r="85" spans="1:14" x14ac:dyDescent="0.25">
      <c r="B85" s="175">
        <v>2</v>
      </c>
      <c r="C85" s="176"/>
      <c r="D85" s="177" t="s">
        <v>123</v>
      </c>
      <c r="E85" s="178"/>
      <c r="F85" s="178"/>
      <c r="G85" s="178"/>
      <c r="H85" s="178"/>
      <c r="I85" s="178"/>
      <c r="J85" s="178"/>
      <c r="K85" s="179">
        <v>9.34</v>
      </c>
      <c r="L85" s="179"/>
      <c r="M85" s="180">
        <v>44046</v>
      </c>
      <c r="N85" s="181"/>
    </row>
    <row r="86" spans="1:14" x14ac:dyDescent="0.25">
      <c r="B86" s="175">
        <v>3</v>
      </c>
      <c r="C86" s="176"/>
      <c r="D86" s="177" t="s">
        <v>122</v>
      </c>
      <c r="E86" s="178"/>
      <c r="F86" s="178"/>
      <c r="G86" s="178"/>
      <c r="H86" s="178"/>
      <c r="I86" s="178"/>
      <c r="J86" s="178"/>
      <c r="K86" s="179">
        <v>8.89</v>
      </c>
      <c r="L86" s="179"/>
      <c r="M86" s="180">
        <v>44046</v>
      </c>
      <c r="N86" s="181"/>
    </row>
    <row r="87" spans="1:14" x14ac:dyDescent="0.25">
      <c r="B87" s="182"/>
      <c r="C87" s="181"/>
      <c r="D87" s="182"/>
      <c r="E87" s="183"/>
      <c r="F87" s="183"/>
      <c r="G87" s="183"/>
      <c r="H87" s="183"/>
      <c r="I87" s="183"/>
      <c r="J87" s="183"/>
      <c r="K87" s="184"/>
      <c r="L87" s="184"/>
      <c r="M87" s="182"/>
      <c r="N87" s="181"/>
    </row>
    <row r="88" spans="1:14" ht="15.75" thickBot="1" x14ac:dyDescent="0.3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5.75" thickBot="1" x14ac:dyDescent="0.3">
      <c r="A89" s="6" t="s">
        <v>36</v>
      </c>
      <c r="B89" s="186" t="s">
        <v>37</v>
      </c>
      <c r="C89" s="187"/>
      <c r="D89" s="186" t="s">
        <v>38</v>
      </c>
      <c r="E89" s="187"/>
      <c r="F89" s="187"/>
      <c r="G89" s="187"/>
      <c r="H89" s="187"/>
      <c r="I89" s="187"/>
      <c r="J89" s="18" t="s">
        <v>92</v>
      </c>
      <c r="K89" s="186" t="s">
        <v>185</v>
      </c>
      <c r="L89" s="188"/>
      <c r="M89" s="189"/>
      <c r="N89" s="189"/>
    </row>
    <row r="90" spans="1:14" ht="15.75" customHeight="1" thickBot="1" x14ac:dyDescent="0.3">
      <c r="A90" s="19"/>
      <c r="B90" s="190" t="s">
        <v>130</v>
      </c>
      <c r="C90" s="191"/>
      <c r="D90" s="190" t="s">
        <v>70</v>
      </c>
      <c r="E90" s="192"/>
      <c r="F90" s="192"/>
      <c r="G90" s="192"/>
      <c r="H90" s="192"/>
      <c r="I90" s="191"/>
      <c r="J90" s="20" t="s">
        <v>57</v>
      </c>
      <c r="K90" s="193">
        <v>638.96</v>
      </c>
      <c r="L90" s="193"/>
    </row>
    <row r="91" spans="1:14" ht="15.75" thickBot="1" x14ac:dyDescent="0.3">
      <c r="B91" s="185" t="s">
        <v>91</v>
      </c>
      <c r="C91" s="151"/>
      <c r="D91" s="185" t="s">
        <v>93</v>
      </c>
      <c r="E91" s="150"/>
      <c r="F91" s="150"/>
      <c r="G91" s="150"/>
      <c r="H91" s="150"/>
      <c r="I91" s="150"/>
      <c r="J91" s="151"/>
      <c r="K91" s="185" t="s">
        <v>62</v>
      </c>
      <c r="L91" s="151"/>
      <c r="M91" s="185" t="s">
        <v>94</v>
      </c>
      <c r="N91" s="151"/>
    </row>
    <row r="92" spans="1:14" x14ac:dyDescent="0.25">
      <c r="B92" s="175">
        <v>1</v>
      </c>
      <c r="C92" s="176"/>
      <c r="D92" s="177" t="s">
        <v>121</v>
      </c>
      <c r="E92" s="178"/>
      <c r="F92" s="178"/>
      <c r="G92" s="178"/>
      <c r="H92" s="178"/>
      <c r="I92" s="178"/>
      <c r="J92" s="178"/>
      <c r="K92" s="195">
        <v>638.95964634518805</v>
      </c>
      <c r="L92" s="195"/>
      <c r="M92" s="180">
        <v>44048</v>
      </c>
      <c r="N92" s="181"/>
    </row>
    <row r="93" spans="1:14" x14ac:dyDescent="0.25">
      <c r="B93" s="175">
        <v>2</v>
      </c>
      <c r="C93" s="176"/>
      <c r="D93" s="177" t="s">
        <v>123</v>
      </c>
      <c r="E93" s="178"/>
      <c r="F93" s="178"/>
      <c r="G93" s="178"/>
      <c r="H93" s="178"/>
      <c r="I93" s="178"/>
      <c r="J93" s="178"/>
      <c r="K93" s="195">
        <v>636.98388986298198</v>
      </c>
      <c r="L93" s="195"/>
      <c r="M93" s="180">
        <v>44046</v>
      </c>
      <c r="N93" s="181"/>
    </row>
    <row r="94" spans="1:14" x14ac:dyDescent="0.25">
      <c r="B94" s="175">
        <v>3</v>
      </c>
      <c r="C94" s="176"/>
      <c r="D94" s="177" t="s">
        <v>122</v>
      </c>
      <c r="E94" s="178"/>
      <c r="F94" s="178"/>
      <c r="G94" s="178"/>
      <c r="H94" s="178"/>
      <c r="I94" s="178"/>
      <c r="J94" s="178"/>
      <c r="K94" s="195">
        <v>637.97176810408496</v>
      </c>
      <c r="L94" s="195"/>
      <c r="M94" s="180">
        <v>44046</v>
      </c>
      <c r="N94" s="181"/>
    </row>
    <row r="95" spans="1:14" x14ac:dyDescent="0.25">
      <c r="B95" s="182"/>
      <c r="C95" s="181"/>
      <c r="D95" s="182"/>
      <c r="E95" s="183"/>
      <c r="F95" s="183"/>
      <c r="G95" s="183"/>
      <c r="H95" s="183"/>
      <c r="I95" s="183"/>
      <c r="J95" s="183"/>
      <c r="K95" s="184"/>
      <c r="L95" s="184"/>
      <c r="M95" s="182"/>
      <c r="N95" s="181"/>
    </row>
    <row r="96" spans="1:14" ht="15.75" thickBot="1" x14ac:dyDescent="0.3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5.75" thickBot="1" x14ac:dyDescent="0.3">
      <c r="A97" s="6" t="s">
        <v>36</v>
      </c>
      <c r="B97" s="186" t="s">
        <v>37</v>
      </c>
      <c r="C97" s="187"/>
      <c r="D97" s="186" t="s">
        <v>38</v>
      </c>
      <c r="E97" s="187"/>
      <c r="F97" s="187"/>
      <c r="G97" s="187"/>
      <c r="H97" s="187"/>
      <c r="I97" s="187"/>
      <c r="J97" s="18" t="s">
        <v>92</v>
      </c>
      <c r="K97" s="186" t="s">
        <v>185</v>
      </c>
      <c r="L97" s="188"/>
      <c r="M97" s="189"/>
      <c r="N97" s="189"/>
    </row>
    <row r="98" spans="1:14" ht="15.75" customHeight="1" thickBot="1" x14ac:dyDescent="0.3">
      <c r="A98" s="19"/>
      <c r="B98" s="190" t="s">
        <v>131</v>
      </c>
      <c r="C98" s="191"/>
      <c r="D98" s="190" t="s">
        <v>74</v>
      </c>
      <c r="E98" s="192"/>
      <c r="F98" s="192"/>
      <c r="G98" s="192"/>
      <c r="H98" s="192"/>
      <c r="I98" s="191"/>
      <c r="J98" s="20" t="s">
        <v>56</v>
      </c>
      <c r="K98" s="194">
        <v>49</v>
      </c>
      <c r="L98" s="194"/>
    </row>
    <row r="99" spans="1:14" ht="15.75" thickBot="1" x14ac:dyDescent="0.3">
      <c r="B99" s="185" t="s">
        <v>91</v>
      </c>
      <c r="C99" s="151"/>
      <c r="D99" s="185" t="s">
        <v>93</v>
      </c>
      <c r="E99" s="150"/>
      <c r="F99" s="150"/>
      <c r="G99" s="150"/>
      <c r="H99" s="150"/>
      <c r="I99" s="150"/>
      <c r="J99" s="151"/>
      <c r="K99" s="185" t="s">
        <v>62</v>
      </c>
      <c r="L99" s="151"/>
      <c r="M99" s="185" t="s">
        <v>94</v>
      </c>
      <c r="N99" s="151"/>
    </row>
    <row r="100" spans="1:14" x14ac:dyDescent="0.25">
      <c r="B100" s="175">
        <v>1</v>
      </c>
      <c r="C100" s="176"/>
      <c r="D100" s="177" t="s">
        <v>121</v>
      </c>
      <c r="E100" s="178"/>
      <c r="F100" s="178"/>
      <c r="G100" s="178"/>
      <c r="H100" s="178"/>
      <c r="I100" s="178"/>
      <c r="J100" s="178"/>
      <c r="K100" s="195">
        <v>48.998760758690899</v>
      </c>
      <c r="L100" s="195"/>
      <c r="M100" s="180">
        <v>44048</v>
      </c>
      <c r="N100" s="181"/>
    </row>
    <row r="101" spans="1:14" ht="15" customHeight="1" x14ac:dyDescent="0.25">
      <c r="B101" s="175">
        <v>2</v>
      </c>
      <c r="C101" s="176"/>
      <c r="D101" s="177" t="s">
        <v>123</v>
      </c>
      <c r="E101" s="178"/>
      <c r="F101" s="178"/>
      <c r="G101" s="178"/>
      <c r="H101" s="178"/>
      <c r="I101" s="178"/>
      <c r="J101" s="178"/>
      <c r="K101" s="195">
        <v>48.603609462249899</v>
      </c>
      <c r="L101" s="195"/>
      <c r="M101" s="180">
        <v>44046</v>
      </c>
      <c r="N101" s="181"/>
    </row>
    <row r="102" spans="1:14" ht="15.75" customHeight="1" x14ac:dyDescent="0.25">
      <c r="B102" s="175">
        <v>3</v>
      </c>
      <c r="C102" s="176"/>
      <c r="D102" s="177" t="s">
        <v>122</v>
      </c>
      <c r="E102" s="178"/>
      <c r="F102" s="178"/>
      <c r="G102" s="178"/>
      <c r="H102" s="178"/>
      <c r="I102" s="178"/>
      <c r="J102" s="178"/>
      <c r="K102" s="195">
        <v>58.205785965767603</v>
      </c>
      <c r="L102" s="195"/>
      <c r="M102" s="180">
        <v>44046</v>
      </c>
      <c r="N102" s="181"/>
    </row>
    <row r="103" spans="1:14" x14ac:dyDescent="0.25">
      <c r="B103" s="182"/>
      <c r="C103" s="181"/>
      <c r="D103" s="182"/>
      <c r="E103" s="183"/>
      <c r="F103" s="183"/>
      <c r="G103" s="183"/>
      <c r="H103" s="183"/>
      <c r="I103" s="183"/>
      <c r="J103" s="183"/>
      <c r="K103" s="184"/>
      <c r="L103" s="184"/>
      <c r="M103" s="182"/>
      <c r="N103" s="181"/>
    </row>
    <row r="104" spans="1:14" ht="15.75" thickBot="1" x14ac:dyDescent="0.3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1:14" ht="15.75" thickBot="1" x14ac:dyDescent="0.3">
      <c r="A105" s="6" t="s">
        <v>36</v>
      </c>
      <c r="B105" s="186" t="s">
        <v>37</v>
      </c>
      <c r="C105" s="187"/>
      <c r="D105" s="186" t="s">
        <v>38</v>
      </c>
      <c r="E105" s="187"/>
      <c r="F105" s="187"/>
      <c r="G105" s="187"/>
      <c r="H105" s="187"/>
      <c r="I105" s="187"/>
      <c r="J105" s="18" t="s">
        <v>92</v>
      </c>
      <c r="K105" s="186" t="s">
        <v>185</v>
      </c>
      <c r="L105" s="188"/>
      <c r="M105" s="189"/>
      <c r="N105" s="189"/>
    </row>
    <row r="106" spans="1:14" ht="15.75" customHeight="1" thickBot="1" x14ac:dyDescent="0.3">
      <c r="A106" s="19"/>
      <c r="B106" s="190" t="s">
        <v>132</v>
      </c>
      <c r="C106" s="191"/>
      <c r="D106" s="190" t="s">
        <v>75</v>
      </c>
      <c r="E106" s="192"/>
      <c r="F106" s="192"/>
      <c r="G106" s="192"/>
      <c r="H106" s="192"/>
      <c r="I106" s="191"/>
      <c r="J106" s="20" t="s">
        <v>56</v>
      </c>
      <c r="K106" s="193">
        <v>31.61</v>
      </c>
      <c r="L106" s="193"/>
    </row>
    <row r="107" spans="1:14" ht="15.75" thickBot="1" x14ac:dyDescent="0.3">
      <c r="B107" s="185" t="s">
        <v>91</v>
      </c>
      <c r="C107" s="151"/>
      <c r="D107" s="185" t="s">
        <v>93</v>
      </c>
      <c r="E107" s="150"/>
      <c r="F107" s="150"/>
      <c r="G107" s="150"/>
      <c r="H107" s="150"/>
      <c r="I107" s="150"/>
      <c r="J107" s="151"/>
      <c r="K107" s="185" t="s">
        <v>62</v>
      </c>
      <c r="L107" s="151"/>
      <c r="M107" s="185" t="s">
        <v>94</v>
      </c>
      <c r="N107" s="151"/>
    </row>
    <row r="108" spans="1:14" x14ac:dyDescent="0.25">
      <c r="B108" s="175">
        <v>1</v>
      </c>
      <c r="C108" s="176"/>
      <c r="D108" s="177" t="s">
        <v>121</v>
      </c>
      <c r="E108" s="178"/>
      <c r="F108" s="178"/>
      <c r="G108" s="178"/>
      <c r="H108" s="178"/>
      <c r="I108" s="178"/>
      <c r="J108" s="178"/>
      <c r="K108" s="195">
        <v>31.612103715284501</v>
      </c>
      <c r="L108" s="195"/>
      <c r="M108" s="180">
        <v>44048</v>
      </c>
      <c r="N108" s="181"/>
    </row>
    <row r="109" spans="1:14" x14ac:dyDescent="0.25">
      <c r="B109" s="175">
        <v>2</v>
      </c>
      <c r="C109" s="176"/>
      <c r="D109" s="177" t="s">
        <v>123</v>
      </c>
      <c r="E109" s="178"/>
      <c r="F109" s="178"/>
      <c r="G109" s="178"/>
      <c r="H109" s="178"/>
      <c r="I109" s="178"/>
      <c r="J109" s="178"/>
      <c r="K109" s="195">
        <v>35.563616679695002</v>
      </c>
      <c r="L109" s="195"/>
      <c r="M109" s="180">
        <v>44046</v>
      </c>
      <c r="N109" s="181"/>
    </row>
    <row r="110" spans="1:14" x14ac:dyDescent="0.25">
      <c r="B110" s="175">
        <v>3</v>
      </c>
      <c r="C110" s="176"/>
      <c r="D110" s="177" t="s">
        <v>122</v>
      </c>
      <c r="E110" s="178"/>
      <c r="F110" s="178"/>
      <c r="G110" s="178"/>
      <c r="H110" s="178"/>
      <c r="I110" s="178"/>
      <c r="J110" s="178"/>
      <c r="K110" s="195">
        <v>32.402406308166597</v>
      </c>
      <c r="L110" s="195"/>
      <c r="M110" s="180">
        <v>44046</v>
      </c>
      <c r="N110" s="181"/>
    </row>
    <row r="111" spans="1:14" x14ac:dyDescent="0.25">
      <c r="B111" s="182"/>
      <c r="C111" s="181"/>
      <c r="D111" s="182"/>
      <c r="E111" s="183"/>
      <c r="F111" s="183"/>
      <c r="G111" s="183"/>
      <c r="H111" s="183"/>
      <c r="I111" s="183"/>
      <c r="J111" s="183"/>
      <c r="K111" s="184"/>
      <c r="L111" s="184"/>
      <c r="M111" s="182"/>
      <c r="N111" s="181"/>
    </row>
    <row r="112" spans="1:14" ht="15.75" thickBot="1" x14ac:dyDescent="0.3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</row>
    <row r="113" spans="1:14" ht="15.75" thickBot="1" x14ac:dyDescent="0.3">
      <c r="A113" s="6" t="s">
        <v>36</v>
      </c>
      <c r="B113" s="186" t="s">
        <v>37</v>
      </c>
      <c r="C113" s="187"/>
      <c r="D113" s="186" t="s">
        <v>38</v>
      </c>
      <c r="E113" s="187"/>
      <c r="F113" s="187"/>
      <c r="G113" s="187"/>
      <c r="H113" s="187"/>
      <c r="I113" s="187"/>
      <c r="J113" s="18" t="s">
        <v>92</v>
      </c>
      <c r="K113" s="186" t="s">
        <v>185</v>
      </c>
      <c r="L113" s="188"/>
      <c r="M113" s="189"/>
      <c r="N113" s="189"/>
    </row>
    <row r="114" spans="1:14" ht="15.75" customHeight="1" thickBot="1" x14ac:dyDescent="0.3">
      <c r="A114" s="19"/>
      <c r="B114" s="190" t="s">
        <v>133</v>
      </c>
      <c r="C114" s="191"/>
      <c r="D114" s="190" t="s">
        <v>76</v>
      </c>
      <c r="E114" s="192"/>
      <c r="F114" s="192"/>
      <c r="G114" s="192"/>
      <c r="H114" s="192"/>
      <c r="I114" s="191"/>
      <c r="J114" s="20" t="s">
        <v>56</v>
      </c>
      <c r="K114" s="193">
        <v>104.32</v>
      </c>
      <c r="L114" s="193"/>
    </row>
    <row r="115" spans="1:14" ht="15.75" thickBot="1" x14ac:dyDescent="0.3">
      <c r="B115" s="185" t="s">
        <v>91</v>
      </c>
      <c r="C115" s="151"/>
      <c r="D115" s="185" t="s">
        <v>93</v>
      </c>
      <c r="E115" s="150"/>
      <c r="F115" s="150"/>
      <c r="G115" s="150"/>
      <c r="H115" s="150"/>
      <c r="I115" s="150"/>
      <c r="J115" s="151"/>
      <c r="K115" s="185" t="s">
        <v>62</v>
      </c>
      <c r="L115" s="151"/>
      <c r="M115" s="185" t="s">
        <v>94</v>
      </c>
      <c r="N115" s="151"/>
    </row>
    <row r="116" spans="1:14" x14ac:dyDescent="0.25">
      <c r="B116" s="175">
        <v>1</v>
      </c>
      <c r="C116" s="176"/>
      <c r="D116" s="177" t="s">
        <v>121</v>
      </c>
      <c r="E116" s="178"/>
      <c r="F116" s="178"/>
      <c r="G116" s="178"/>
      <c r="H116" s="178"/>
      <c r="I116" s="178"/>
      <c r="J116" s="178"/>
      <c r="K116" s="195">
        <v>104.31994226043901</v>
      </c>
      <c r="L116" s="195"/>
      <c r="M116" s="180">
        <v>44048</v>
      </c>
      <c r="N116" s="181"/>
    </row>
    <row r="117" spans="1:14" x14ac:dyDescent="0.25">
      <c r="B117" s="175">
        <v>2</v>
      </c>
      <c r="C117" s="176"/>
      <c r="D117" s="177" t="s">
        <v>123</v>
      </c>
      <c r="E117" s="178"/>
      <c r="F117" s="178"/>
      <c r="G117" s="178"/>
      <c r="H117" s="178"/>
      <c r="I117" s="178"/>
      <c r="J117" s="178"/>
      <c r="K117" s="195">
        <v>103.13448837111601</v>
      </c>
      <c r="L117" s="195"/>
      <c r="M117" s="180">
        <v>44046</v>
      </c>
      <c r="N117" s="181"/>
    </row>
    <row r="118" spans="1:14" x14ac:dyDescent="0.25">
      <c r="B118" s="175">
        <v>3</v>
      </c>
      <c r="C118" s="176"/>
      <c r="D118" s="177" t="s">
        <v>122</v>
      </c>
      <c r="E118" s="178"/>
      <c r="F118" s="178"/>
      <c r="G118" s="178"/>
      <c r="H118" s="178"/>
      <c r="I118" s="178"/>
      <c r="J118" s="178"/>
      <c r="K118" s="195">
        <v>114.39630031968601</v>
      </c>
      <c r="L118" s="195"/>
      <c r="M118" s="180">
        <v>44046</v>
      </c>
      <c r="N118" s="181"/>
    </row>
    <row r="119" spans="1:14" x14ac:dyDescent="0.25">
      <c r="B119" s="182"/>
      <c r="C119" s="181"/>
      <c r="D119" s="182"/>
      <c r="E119" s="183"/>
      <c r="F119" s="183"/>
      <c r="G119" s="183"/>
      <c r="H119" s="183"/>
      <c r="I119" s="183"/>
      <c r="J119" s="183"/>
      <c r="K119" s="184"/>
      <c r="L119" s="184"/>
      <c r="M119" s="182"/>
      <c r="N119" s="181"/>
    </row>
    <row r="120" spans="1:14" ht="15.75" thickBot="1" x14ac:dyDescent="0.3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1:14" ht="15.75" thickBot="1" x14ac:dyDescent="0.3">
      <c r="A121" s="6" t="s">
        <v>36</v>
      </c>
      <c r="B121" s="186" t="s">
        <v>37</v>
      </c>
      <c r="C121" s="187"/>
      <c r="D121" s="186" t="s">
        <v>38</v>
      </c>
      <c r="E121" s="187"/>
      <c r="F121" s="187"/>
      <c r="G121" s="187"/>
      <c r="H121" s="187"/>
      <c r="I121" s="187"/>
      <c r="J121" s="18" t="s">
        <v>92</v>
      </c>
      <c r="K121" s="186" t="s">
        <v>185</v>
      </c>
      <c r="L121" s="188"/>
      <c r="M121" s="189"/>
      <c r="N121" s="189"/>
    </row>
    <row r="122" spans="1:14" ht="15.75" customHeight="1" thickBot="1" x14ac:dyDescent="0.3">
      <c r="A122" s="19"/>
      <c r="B122" s="190" t="s">
        <v>134</v>
      </c>
      <c r="C122" s="191"/>
      <c r="D122" s="190" t="s">
        <v>77</v>
      </c>
      <c r="E122" s="192"/>
      <c r="F122" s="192"/>
      <c r="G122" s="192"/>
      <c r="H122" s="192"/>
      <c r="I122" s="191"/>
      <c r="J122" s="20" t="s">
        <v>57</v>
      </c>
      <c r="K122" s="193">
        <v>59.27</v>
      </c>
      <c r="L122" s="193"/>
    </row>
    <row r="123" spans="1:14" ht="15.75" thickBot="1" x14ac:dyDescent="0.3">
      <c r="B123" s="185" t="s">
        <v>91</v>
      </c>
      <c r="C123" s="151"/>
      <c r="D123" s="185" t="s">
        <v>93</v>
      </c>
      <c r="E123" s="150"/>
      <c r="F123" s="150"/>
      <c r="G123" s="150"/>
      <c r="H123" s="150"/>
      <c r="I123" s="150"/>
      <c r="J123" s="151"/>
      <c r="K123" s="185" t="s">
        <v>62</v>
      </c>
      <c r="L123" s="151"/>
      <c r="M123" s="185" t="s">
        <v>94</v>
      </c>
      <c r="N123" s="151"/>
    </row>
    <row r="124" spans="1:14" x14ac:dyDescent="0.25">
      <c r="B124" s="175">
        <v>1</v>
      </c>
      <c r="C124" s="176"/>
      <c r="D124" s="177" t="s">
        <v>121</v>
      </c>
      <c r="E124" s="178"/>
      <c r="F124" s="178"/>
      <c r="G124" s="178"/>
      <c r="H124" s="178"/>
      <c r="I124" s="178"/>
      <c r="J124" s="178"/>
      <c r="K124" s="195">
        <v>59.272694466158399</v>
      </c>
      <c r="L124" s="195"/>
      <c r="M124" s="180">
        <v>44048</v>
      </c>
      <c r="N124" s="181"/>
    </row>
    <row r="125" spans="1:14" x14ac:dyDescent="0.25">
      <c r="B125" s="175">
        <v>2</v>
      </c>
      <c r="C125" s="176"/>
      <c r="D125" s="177" t="s">
        <v>123</v>
      </c>
      <c r="E125" s="178"/>
      <c r="F125" s="178"/>
      <c r="G125" s="178"/>
      <c r="H125" s="178"/>
      <c r="I125" s="178"/>
      <c r="J125" s="178"/>
      <c r="K125" s="195">
        <v>61.643602244804697</v>
      </c>
      <c r="L125" s="195"/>
      <c r="M125" s="180">
        <v>44046</v>
      </c>
      <c r="N125" s="181"/>
    </row>
    <row r="126" spans="1:14" x14ac:dyDescent="0.25">
      <c r="B126" s="175">
        <v>3</v>
      </c>
      <c r="C126" s="176"/>
      <c r="D126" s="177" t="s">
        <v>122</v>
      </c>
      <c r="E126" s="178"/>
      <c r="F126" s="178"/>
      <c r="G126" s="178"/>
      <c r="H126" s="178"/>
      <c r="I126" s="178"/>
      <c r="J126" s="178"/>
      <c r="K126" s="195">
        <v>22.9187751935813</v>
      </c>
      <c r="L126" s="195"/>
      <c r="M126" s="180">
        <v>44046</v>
      </c>
      <c r="N126" s="181"/>
    </row>
    <row r="127" spans="1:14" x14ac:dyDescent="0.25">
      <c r="B127" s="182"/>
      <c r="C127" s="181"/>
      <c r="D127" s="182"/>
      <c r="E127" s="183"/>
      <c r="F127" s="183"/>
      <c r="G127" s="183"/>
      <c r="H127" s="183"/>
      <c r="I127" s="183"/>
      <c r="J127" s="183"/>
      <c r="K127" s="184"/>
      <c r="L127" s="184"/>
      <c r="M127" s="182"/>
      <c r="N127" s="181"/>
    </row>
    <row r="128" spans="1:14" ht="15.75" thickBot="1" x14ac:dyDescent="0.3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1:14" ht="15.75" thickBot="1" x14ac:dyDescent="0.3">
      <c r="A129" s="6" t="s">
        <v>36</v>
      </c>
      <c r="B129" s="186" t="s">
        <v>37</v>
      </c>
      <c r="C129" s="187"/>
      <c r="D129" s="186" t="s">
        <v>38</v>
      </c>
      <c r="E129" s="187"/>
      <c r="F129" s="187"/>
      <c r="G129" s="187"/>
      <c r="H129" s="187"/>
      <c r="I129" s="187"/>
      <c r="J129" s="18" t="s">
        <v>92</v>
      </c>
      <c r="K129" s="186" t="s">
        <v>185</v>
      </c>
      <c r="L129" s="188"/>
      <c r="M129" s="189"/>
      <c r="N129" s="189"/>
    </row>
    <row r="130" spans="1:14" ht="15.75" thickBot="1" x14ac:dyDescent="0.3">
      <c r="A130" s="19"/>
      <c r="B130" s="190" t="s">
        <v>135</v>
      </c>
      <c r="C130" s="191"/>
      <c r="D130" s="190" t="s">
        <v>78</v>
      </c>
      <c r="E130" s="192"/>
      <c r="F130" s="192"/>
      <c r="G130" s="192"/>
      <c r="H130" s="192"/>
      <c r="I130" s="191"/>
      <c r="J130" s="20" t="s">
        <v>57</v>
      </c>
      <c r="K130" s="193">
        <v>0.79</v>
      </c>
      <c r="L130" s="193"/>
    </row>
    <row r="131" spans="1:14" ht="15.75" thickBot="1" x14ac:dyDescent="0.3">
      <c r="B131" s="185" t="s">
        <v>91</v>
      </c>
      <c r="C131" s="151"/>
      <c r="D131" s="185" t="s">
        <v>93</v>
      </c>
      <c r="E131" s="150"/>
      <c r="F131" s="150"/>
      <c r="G131" s="150"/>
      <c r="H131" s="150"/>
      <c r="I131" s="150"/>
      <c r="J131" s="151"/>
      <c r="K131" s="185" t="s">
        <v>62</v>
      </c>
      <c r="L131" s="151"/>
      <c r="M131" s="185" t="s">
        <v>94</v>
      </c>
      <c r="N131" s="151"/>
    </row>
    <row r="132" spans="1:14" x14ac:dyDescent="0.25">
      <c r="B132" s="175">
        <v>1</v>
      </c>
      <c r="C132" s="176"/>
      <c r="D132" s="177" t="s">
        <v>121</v>
      </c>
      <c r="E132" s="178"/>
      <c r="F132" s="178"/>
      <c r="G132" s="178"/>
      <c r="H132" s="178"/>
      <c r="I132" s="178"/>
      <c r="J132" s="178"/>
      <c r="K132" s="195">
        <v>0.79030259288211202</v>
      </c>
      <c r="L132" s="195"/>
      <c r="M132" s="180">
        <v>44048</v>
      </c>
      <c r="N132" s="181"/>
    </row>
    <row r="133" spans="1:14" x14ac:dyDescent="0.25">
      <c r="B133" s="175">
        <v>2</v>
      </c>
      <c r="C133" s="176"/>
      <c r="D133" s="177" t="s">
        <v>123</v>
      </c>
      <c r="E133" s="178"/>
      <c r="F133" s="178"/>
      <c r="G133" s="178"/>
      <c r="H133" s="178"/>
      <c r="I133" s="178"/>
      <c r="J133" s="178"/>
      <c r="K133" s="195">
        <v>0.90884798181442905</v>
      </c>
      <c r="L133" s="195"/>
      <c r="M133" s="180">
        <v>44046</v>
      </c>
      <c r="N133" s="181"/>
    </row>
    <row r="134" spans="1:14" x14ac:dyDescent="0.25">
      <c r="B134" s="175">
        <v>3</v>
      </c>
      <c r="C134" s="176"/>
      <c r="D134" s="177" t="s">
        <v>122</v>
      </c>
      <c r="E134" s="178"/>
      <c r="F134" s="178"/>
      <c r="G134" s="178"/>
      <c r="H134" s="178"/>
      <c r="I134" s="178"/>
      <c r="J134" s="178"/>
      <c r="K134" s="195">
        <v>1.1064236300349599</v>
      </c>
      <c r="L134" s="195"/>
      <c r="M134" s="180">
        <v>44046</v>
      </c>
      <c r="N134" s="181"/>
    </row>
    <row r="135" spans="1:14" x14ac:dyDescent="0.25">
      <c r="B135" s="182"/>
      <c r="C135" s="181"/>
      <c r="D135" s="182"/>
      <c r="E135" s="183"/>
      <c r="F135" s="183"/>
      <c r="G135" s="183"/>
      <c r="H135" s="183"/>
      <c r="I135" s="183"/>
      <c r="J135" s="183"/>
      <c r="K135" s="184"/>
      <c r="L135" s="184"/>
      <c r="M135" s="182"/>
      <c r="N135" s="181"/>
    </row>
    <row r="136" spans="1:14" ht="15.75" thickBot="1" x14ac:dyDescent="0.3"/>
    <row r="137" spans="1:14" ht="15.75" thickBot="1" x14ac:dyDescent="0.3">
      <c r="A137" s="6" t="s">
        <v>36</v>
      </c>
      <c r="B137" s="186" t="s">
        <v>37</v>
      </c>
      <c r="C137" s="187"/>
      <c r="D137" s="186" t="s">
        <v>38</v>
      </c>
      <c r="E137" s="187"/>
      <c r="F137" s="187"/>
      <c r="G137" s="187"/>
      <c r="H137" s="187"/>
      <c r="I137" s="187"/>
      <c r="J137" s="18" t="s">
        <v>92</v>
      </c>
      <c r="K137" s="186" t="s">
        <v>185</v>
      </c>
      <c r="L137" s="188"/>
      <c r="M137" s="189"/>
      <c r="N137" s="189"/>
    </row>
    <row r="138" spans="1:14" ht="15.75" thickBot="1" x14ac:dyDescent="0.3">
      <c r="A138" s="19"/>
      <c r="B138" s="190" t="s">
        <v>136</v>
      </c>
      <c r="C138" s="191"/>
      <c r="D138" s="190" t="s">
        <v>80</v>
      </c>
      <c r="E138" s="192"/>
      <c r="F138" s="192"/>
      <c r="G138" s="192"/>
      <c r="H138" s="192"/>
      <c r="I138" s="191"/>
      <c r="J138" s="20" t="s">
        <v>56</v>
      </c>
      <c r="K138" s="193">
        <v>63.22</v>
      </c>
      <c r="L138" s="193"/>
    </row>
    <row r="139" spans="1:14" ht="15.75" thickBot="1" x14ac:dyDescent="0.3">
      <c r="B139" s="185" t="s">
        <v>91</v>
      </c>
      <c r="C139" s="151"/>
      <c r="D139" s="185" t="s">
        <v>93</v>
      </c>
      <c r="E139" s="150"/>
      <c r="F139" s="150"/>
      <c r="G139" s="150"/>
      <c r="H139" s="150"/>
      <c r="I139" s="150"/>
      <c r="J139" s="151"/>
      <c r="K139" s="185" t="s">
        <v>62</v>
      </c>
      <c r="L139" s="151"/>
      <c r="M139" s="185" t="s">
        <v>94</v>
      </c>
      <c r="N139" s="151"/>
    </row>
    <row r="140" spans="1:14" x14ac:dyDescent="0.25">
      <c r="B140" s="175">
        <v>1</v>
      </c>
      <c r="C140" s="176"/>
      <c r="D140" s="177" t="s">
        <v>121</v>
      </c>
      <c r="E140" s="178"/>
      <c r="F140" s="178"/>
      <c r="G140" s="178"/>
      <c r="H140" s="178"/>
      <c r="I140" s="178"/>
      <c r="J140" s="178"/>
      <c r="K140" s="195">
        <v>63.224207430569002</v>
      </c>
      <c r="L140" s="195"/>
      <c r="M140" s="180">
        <v>44048</v>
      </c>
      <c r="N140" s="181"/>
    </row>
    <row r="141" spans="1:14" x14ac:dyDescent="0.25">
      <c r="B141" s="175">
        <v>2</v>
      </c>
      <c r="C141" s="176"/>
      <c r="D141" s="177" t="s">
        <v>123</v>
      </c>
      <c r="E141" s="178"/>
      <c r="F141" s="178"/>
      <c r="G141" s="178"/>
      <c r="H141" s="178"/>
      <c r="I141" s="178"/>
      <c r="J141" s="178"/>
      <c r="K141" s="195">
        <v>88.909041699237605</v>
      </c>
      <c r="L141" s="195"/>
      <c r="M141" s="180">
        <v>44046</v>
      </c>
      <c r="N141" s="181"/>
    </row>
    <row r="142" spans="1:14" x14ac:dyDescent="0.25">
      <c r="B142" s="175">
        <v>3</v>
      </c>
      <c r="C142" s="176"/>
      <c r="D142" s="177" t="s">
        <v>122</v>
      </c>
      <c r="E142" s="178"/>
      <c r="F142" s="178"/>
      <c r="G142" s="178"/>
      <c r="H142" s="178"/>
      <c r="I142" s="178"/>
      <c r="J142" s="178"/>
      <c r="K142" s="195">
        <v>93.848432904750794</v>
      </c>
      <c r="L142" s="195"/>
      <c r="M142" s="180">
        <v>44046</v>
      </c>
      <c r="N142" s="181"/>
    </row>
    <row r="143" spans="1:14" x14ac:dyDescent="0.25">
      <c r="B143" s="182"/>
      <c r="C143" s="181"/>
      <c r="D143" s="182"/>
      <c r="E143" s="183"/>
      <c r="F143" s="183"/>
      <c r="G143" s="183"/>
      <c r="H143" s="183"/>
      <c r="I143" s="183"/>
      <c r="J143" s="183"/>
      <c r="K143" s="184"/>
      <c r="L143" s="184"/>
      <c r="M143" s="182"/>
      <c r="N143" s="181"/>
    </row>
    <row r="144" spans="1:14" ht="15.75" thickBot="1" x14ac:dyDescent="0.3"/>
    <row r="145" spans="1:14" ht="15.75" thickBot="1" x14ac:dyDescent="0.3">
      <c r="A145" s="6" t="s">
        <v>36</v>
      </c>
      <c r="B145" s="186" t="s">
        <v>37</v>
      </c>
      <c r="C145" s="187"/>
      <c r="D145" s="186" t="s">
        <v>38</v>
      </c>
      <c r="E145" s="187"/>
      <c r="F145" s="187"/>
      <c r="G145" s="187"/>
      <c r="H145" s="187"/>
      <c r="I145" s="187"/>
      <c r="J145" s="18" t="s">
        <v>92</v>
      </c>
      <c r="K145" s="186" t="s">
        <v>185</v>
      </c>
      <c r="L145" s="188"/>
      <c r="M145" s="189"/>
      <c r="N145" s="189"/>
    </row>
    <row r="146" spans="1:14" ht="15.75" thickBot="1" x14ac:dyDescent="0.3">
      <c r="A146" s="19"/>
      <c r="B146" s="190" t="s">
        <v>137</v>
      </c>
      <c r="C146" s="191"/>
      <c r="D146" s="190" t="s">
        <v>79</v>
      </c>
      <c r="E146" s="192"/>
      <c r="F146" s="192"/>
      <c r="G146" s="192"/>
      <c r="H146" s="192"/>
      <c r="I146" s="191"/>
      <c r="J146" s="20" t="s">
        <v>57</v>
      </c>
      <c r="K146" s="193">
        <v>0.79</v>
      </c>
      <c r="L146" s="193"/>
    </row>
    <row r="147" spans="1:14" ht="15.75" thickBot="1" x14ac:dyDescent="0.3">
      <c r="B147" s="185" t="s">
        <v>91</v>
      </c>
      <c r="C147" s="151"/>
      <c r="D147" s="185" t="s">
        <v>93</v>
      </c>
      <c r="E147" s="150"/>
      <c r="F147" s="150"/>
      <c r="G147" s="150"/>
      <c r="H147" s="150"/>
      <c r="I147" s="150"/>
      <c r="J147" s="151"/>
      <c r="K147" s="185" t="s">
        <v>62</v>
      </c>
      <c r="L147" s="151"/>
      <c r="M147" s="185" t="s">
        <v>94</v>
      </c>
      <c r="N147" s="151"/>
    </row>
    <row r="148" spans="1:14" x14ac:dyDescent="0.25">
      <c r="B148" s="175">
        <v>1</v>
      </c>
      <c r="C148" s="176"/>
      <c r="D148" s="177" t="s">
        <v>121</v>
      </c>
      <c r="E148" s="178"/>
      <c r="F148" s="178"/>
      <c r="G148" s="178"/>
      <c r="H148" s="178"/>
      <c r="I148" s="178"/>
      <c r="J148" s="178"/>
      <c r="K148" s="195">
        <v>0.79030259288211202</v>
      </c>
      <c r="L148" s="195"/>
      <c r="M148" s="180">
        <v>44048</v>
      </c>
      <c r="N148" s="181"/>
    </row>
    <row r="149" spans="1:14" x14ac:dyDescent="0.25">
      <c r="B149" s="175">
        <v>2</v>
      </c>
      <c r="C149" s="176"/>
      <c r="D149" s="177" t="s">
        <v>123</v>
      </c>
      <c r="E149" s="178"/>
      <c r="F149" s="178"/>
      <c r="G149" s="178"/>
      <c r="H149" s="178"/>
      <c r="I149" s="178"/>
      <c r="J149" s="178"/>
      <c r="K149" s="179">
        <v>0.98787824110264</v>
      </c>
      <c r="L149" s="179"/>
      <c r="M149" s="180">
        <v>44046</v>
      </c>
      <c r="N149" s="181"/>
    </row>
    <row r="150" spans="1:14" x14ac:dyDescent="0.25">
      <c r="B150" s="175">
        <v>3</v>
      </c>
      <c r="C150" s="176"/>
      <c r="D150" s="177" t="s">
        <v>122</v>
      </c>
      <c r="E150" s="178"/>
      <c r="F150" s="178"/>
      <c r="G150" s="178"/>
      <c r="H150" s="178"/>
      <c r="I150" s="178"/>
      <c r="J150" s="178"/>
      <c r="K150" s="179">
        <v>1.02739337074675</v>
      </c>
      <c r="L150" s="179"/>
      <c r="M150" s="180">
        <v>44046</v>
      </c>
      <c r="N150" s="181"/>
    </row>
    <row r="151" spans="1:14" x14ac:dyDescent="0.25">
      <c r="B151" s="182"/>
      <c r="C151" s="181"/>
      <c r="D151" s="182"/>
      <c r="E151" s="183"/>
      <c r="F151" s="183"/>
      <c r="G151" s="183"/>
      <c r="H151" s="183"/>
      <c r="I151" s="183"/>
      <c r="J151" s="183"/>
      <c r="K151" s="184"/>
      <c r="L151" s="184"/>
      <c r="M151" s="182"/>
      <c r="N151" s="181"/>
    </row>
    <row r="152" spans="1:14" ht="15.75" thickBot="1" x14ac:dyDescent="0.3"/>
    <row r="153" spans="1:14" ht="15.75" thickBot="1" x14ac:dyDescent="0.3">
      <c r="A153" s="6" t="s">
        <v>36</v>
      </c>
      <c r="B153" s="186" t="s">
        <v>37</v>
      </c>
      <c r="C153" s="187"/>
      <c r="D153" s="186" t="s">
        <v>38</v>
      </c>
      <c r="E153" s="187"/>
      <c r="F153" s="187"/>
      <c r="G153" s="187"/>
      <c r="H153" s="187"/>
      <c r="I153" s="187"/>
      <c r="J153" s="18" t="s">
        <v>92</v>
      </c>
      <c r="K153" s="186" t="s">
        <v>185</v>
      </c>
      <c r="L153" s="188"/>
      <c r="M153" s="189"/>
      <c r="N153" s="189"/>
    </row>
    <row r="154" spans="1:14" ht="15.75" thickBot="1" x14ac:dyDescent="0.3">
      <c r="A154" s="19"/>
      <c r="B154" s="190" t="s">
        <v>138</v>
      </c>
      <c r="C154" s="191"/>
      <c r="D154" s="190" t="s">
        <v>85</v>
      </c>
      <c r="E154" s="192"/>
      <c r="F154" s="192"/>
      <c r="G154" s="192"/>
      <c r="H154" s="192"/>
      <c r="I154" s="191"/>
      <c r="J154" s="20" t="s">
        <v>57</v>
      </c>
      <c r="K154" s="193">
        <v>14735.59</v>
      </c>
      <c r="L154" s="193"/>
    </row>
    <row r="155" spans="1:14" ht="15.75" thickBot="1" x14ac:dyDescent="0.3">
      <c r="B155" s="185" t="s">
        <v>91</v>
      </c>
      <c r="C155" s="151"/>
      <c r="D155" s="185" t="s">
        <v>93</v>
      </c>
      <c r="E155" s="150"/>
      <c r="F155" s="150"/>
      <c r="G155" s="150"/>
      <c r="H155" s="150"/>
      <c r="I155" s="150"/>
      <c r="J155" s="151"/>
      <c r="K155" s="185" t="s">
        <v>62</v>
      </c>
      <c r="L155" s="151"/>
      <c r="M155" s="185" t="s">
        <v>94</v>
      </c>
      <c r="N155" s="151"/>
    </row>
    <row r="156" spans="1:14" x14ac:dyDescent="0.25">
      <c r="B156" s="175">
        <v>1</v>
      </c>
      <c r="C156" s="176"/>
      <c r="D156" s="177" t="s">
        <v>121</v>
      </c>
      <c r="E156" s="178"/>
      <c r="F156" s="178"/>
      <c r="G156" s="178"/>
      <c r="H156" s="178"/>
      <c r="I156" s="178"/>
      <c r="J156" s="178"/>
      <c r="K156" s="195">
        <v>14735.594898609301</v>
      </c>
      <c r="L156" s="195"/>
      <c r="M156" s="180">
        <v>44048</v>
      </c>
      <c r="N156" s="181"/>
    </row>
    <row r="157" spans="1:14" x14ac:dyDescent="0.25">
      <c r="B157" s="175">
        <v>2</v>
      </c>
      <c r="C157" s="176"/>
      <c r="D157" s="177" t="s">
        <v>123</v>
      </c>
      <c r="E157" s="178"/>
      <c r="F157" s="178"/>
      <c r="G157" s="178"/>
      <c r="H157" s="178"/>
      <c r="I157" s="178"/>
      <c r="J157" s="178"/>
      <c r="K157" s="179">
        <v>14613.382505646099</v>
      </c>
      <c r="L157" s="179"/>
      <c r="M157" s="180">
        <v>44046</v>
      </c>
      <c r="N157" s="181"/>
    </row>
    <row r="158" spans="1:14" x14ac:dyDescent="0.25">
      <c r="B158" s="175">
        <v>3</v>
      </c>
      <c r="C158" s="176"/>
      <c r="D158" s="177" t="s">
        <v>122</v>
      </c>
      <c r="E158" s="178"/>
      <c r="F158" s="178"/>
      <c r="G158" s="178"/>
      <c r="H158" s="178"/>
      <c r="I158" s="178"/>
      <c r="J158" s="178"/>
      <c r="K158" s="179">
        <v>14311.905775539301</v>
      </c>
      <c r="L158" s="179"/>
      <c r="M158" s="180">
        <v>44046</v>
      </c>
      <c r="N158" s="181"/>
    </row>
    <row r="159" spans="1:14" x14ac:dyDescent="0.25">
      <c r="B159" s="182"/>
      <c r="C159" s="181"/>
      <c r="D159" s="182"/>
      <c r="E159" s="183"/>
      <c r="F159" s="183"/>
      <c r="G159" s="183"/>
      <c r="H159" s="183"/>
      <c r="I159" s="183"/>
      <c r="J159" s="183"/>
      <c r="K159" s="184"/>
      <c r="L159" s="184"/>
      <c r="M159" s="182"/>
      <c r="N159" s="181"/>
    </row>
    <row r="160" spans="1:14" ht="15.75" thickBot="1" x14ac:dyDescent="0.3"/>
    <row r="161" spans="1:14" ht="15.75" thickBot="1" x14ac:dyDescent="0.3">
      <c r="A161" s="6" t="s">
        <v>36</v>
      </c>
      <c r="B161" s="186" t="s">
        <v>37</v>
      </c>
      <c r="C161" s="187"/>
      <c r="D161" s="186" t="s">
        <v>38</v>
      </c>
      <c r="E161" s="187"/>
      <c r="F161" s="187"/>
      <c r="G161" s="187"/>
      <c r="H161" s="187"/>
      <c r="I161" s="187"/>
      <c r="J161" s="18" t="s">
        <v>92</v>
      </c>
      <c r="K161" s="186" t="s">
        <v>185</v>
      </c>
      <c r="L161" s="188"/>
      <c r="M161" s="189"/>
      <c r="N161" s="189"/>
    </row>
    <row r="162" spans="1:14" ht="15.75" thickBot="1" x14ac:dyDescent="0.3">
      <c r="A162" s="19"/>
      <c r="B162" s="190" t="s">
        <v>139</v>
      </c>
      <c r="C162" s="191"/>
      <c r="D162" s="190" t="s">
        <v>184</v>
      </c>
      <c r="E162" s="192"/>
      <c r="F162" s="192"/>
      <c r="G162" s="192"/>
      <c r="H162" s="192"/>
      <c r="I162" s="191"/>
      <c r="J162" s="20" t="s">
        <v>57</v>
      </c>
      <c r="K162" s="193">
        <v>34.770000000000003</v>
      </c>
      <c r="L162" s="193"/>
    </row>
    <row r="163" spans="1:14" ht="15.75" thickBot="1" x14ac:dyDescent="0.3">
      <c r="B163" s="185" t="s">
        <v>91</v>
      </c>
      <c r="C163" s="151"/>
      <c r="D163" s="185" t="s">
        <v>93</v>
      </c>
      <c r="E163" s="150"/>
      <c r="F163" s="150"/>
      <c r="G163" s="150"/>
      <c r="H163" s="150"/>
      <c r="I163" s="150"/>
      <c r="J163" s="151"/>
      <c r="K163" s="185" t="s">
        <v>62</v>
      </c>
      <c r="L163" s="151"/>
      <c r="M163" s="185" t="s">
        <v>94</v>
      </c>
      <c r="N163" s="151"/>
    </row>
    <row r="164" spans="1:14" x14ac:dyDescent="0.25">
      <c r="B164" s="175">
        <v>1</v>
      </c>
      <c r="C164" s="176"/>
      <c r="D164" s="177" t="s">
        <v>121</v>
      </c>
      <c r="E164" s="178"/>
      <c r="F164" s="178"/>
      <c r="G164" s="178"/>
      <c r="H164" s="178"/>
      <c r="I164" s="178"/>
      <c r="J164" s="178"/>
      <c r="K164" s="195">
        <v>34.773314086812903</v>
      </c>
      <c r="L164" s="195"/>
      <c r="M164" s="180">
        <v>44048</v>
      </c>
      <c r="N164" s="181"/>
    </row>
    <row r="165" spans="1:14" x14ac:dyDescent="0.25">
      <c r="B165" s="175">
        <v>2</v>
      </c>
      <c r="C165" s="176"/>
      <c r="D165" s="177" t="s">
        <v>123</v>
      </c>
      <c r="E165" s="178"/>
      <c r="F165" s="178"/>
      <c r="G165" s="178"/>
      <c r="H165" s="178"/>
      <c r="I165" s="178"/>
      <c r="J165" s="178"/>
      <c r="K165" s="179">
        <v>34.378162790371903</v>
      </c>
      <c r="L165" s="179"/>
      <c r="M165" s="180">
        <v>44046</v>
      </c>
      <c r="N165" s="181"/>
    </row>
    <row r="166" spans="1:14" x14ac:dyDescent="0.25">
      <c r="B166" s="175">
        <v>3</v>
      </c>
      <c r="C166" s="176"/>
      <c r="D166" s="177" t="s">
        <v>122</v>
      </c>
      <c r="E166" s="178"/>
      <c r="F166" s="178"/>
      <c r="G166" s="178"/>
      <c r="H166" s="178"/>
      <c r="I166" s="178"/>
      <c r="J166" s="178"/>
      <c r="K166" s="179">
        <v>35.563616679695002</v>
      </c>
      <c r="L166" s="179"/>
      <c r="M166" s="180">
        <v>44046</v>
      </c>
      <c r="N166" s="181"/>
    </row>
    <row r="167" spans="1:14" x14ac:dyDescent="0.25">
      <c r="B167" s="182"/>
      <c r="C167" s="181"/>
      <c r="D167" s="182"/>
      <c r="E167" s="183"/>
      <c r="F167" s="183"/>
      <c r="G167" s="183"/>
      <c r="H167" s="183"/>
      <c r="I167" s="183"/>
      <c r="J167" s="183"/>
      <c r="K167" s="184"/>
      <c r="L167" s="184"/>
      <c r="M167" s="182"/>
      <c r="N167" s="181"/>
    </row>
    <row r="168" spans="1:14" ht="15.75" thickBot="1" x14ac:dyDescent="0.3"/>
    <row r="169" spans="1:14" ht="15.75" thickBot="1" x14ac:dyDescent="0.3">
      <c r="A169" s="6" t="s">
        <v>36</v>
      </c>
      <c r="B169" s="186" t="s">
        <v>37</v>
      </c>
      <c r="C169" s="187"/>
      <c r="D169" s="186" t="s">
        <v>38</v>
      </c>
      <c r="E169" s="187"/>
      <c r="F169" s="187"/>
      <c r="G169" s="187"/>
      <c r="H169" s="187"/>
      <c r="I169" s="187"/>
      <c r="J169" s="18" t="s">
        <v>92</v>
      </c>
      <c r="K169" s="186" t="s">
        <v>185</v>
      </c>
      <c r="L169" s="188"/>
      <c r="M169" s="189"/>
      <c r="N169" s="189"/>
    </row>
    <row r="170" spans="1:14" ht="15.75" thickBot="1" x14ac:dyDescent="0.3">
      <c r="A170" s="19"/>
      <c r="B170" s="190" t="s">
        <v>140</v>
      </c>
      <c r="C170" s="191"/>
      <c r="D170" s="190" t="s">
        <v>86</v>
      </c>
      <c r="E170" s="192"/>
      <c r="F170" s="192"/>
      <c r="G170" s="192"/>
      <c r="H170" s="192"/>
      <c r="I170" s="191"/>
      <c r="J170" s="20" t="s">
        <v>55</v>
      </c>
      <c r="K170" s="193">
        <v>1738.67</v>
      </c>
      <c r="L170" s="193"/>
    </row>
    <row r="171" spans="1:14" ht="15.75" thickBot="1" x14ac:dyDescent="0.3">
      <c r="B171" s="185" t="s">
        <v>91</v>
      </c>
      <c r="C171" s="151"/>
      <c r="D171" s="185" t="s">
        <v>93</v>
      </c>
      <c r="E171" s="150"/>
      <c r="F171" s="150"/>
      <c r="G171" s="150"/>
      <c r="H171" s="150"/>
      <c r="I171" s="150"/>
      <c r="J171" s="151"/>
      <c r="K171" s="185" t="s">
        <v>62</v>
      </c>
      <c r="L171" s="151"/>
      <c r="M171" s="185" t="s">
        <v>94</v>
      </c>
      <c r="N171" s="151"/>
    </row>
    <row r="172" spans="1:14" x14ac:dyDescent="0.25">
      <c r="B172" s="175">
        <v>1</v>
      </c>
      <c r="C172" s="176"/>
      <c r="D172" s="177" t="s">
        <v>121</v>
      </c>
      <c r="E172" s="178"/>
      <c r="F172" s="178"/>
      <c r="G172" s="178"/>
      <c r="H172" s="178"/>
      <c r="I172" s="178"/>
      <c r="J172" s="178"/>
      <c r="K172" s="195">
        <v>1738.6657043406501</v>
      </c>
      <c r="L172" s="195"/>
      <c r="M172" s="180">
        <v>44048</v>
      </c>
      <c r="N172" s="181"/>
    </row>
    <row r="173" spans="1:14" x14ac:dyDescent="0.25">
      <c r="B173" s="175">
        <v>2</v>
      </c>
      <c r="C173" s="176"/>
      <c r="D173" s="177" t="s">
        <v>123</v>
      </c>
      <c r="E173" s="178"/>
      <c r="F173" s="178"/>
      <c r="G173" s="178"/>
      <c r="H173" s="178"/>
      <c r="I173" s="178"/>
      <c r="J173" s="178"/>
      <c r="K173" s="179">
        <v>835.00408329200695</v>
      </c>
      <c r="L173" s="179"/>
      <c r="M173" s="180">
        <v>44046</v>
      </c>
      <c r="N173" s="181"/>
    </row>
    <row r="174" spans="1:14" x14ac:dyDescent="0.25">
      <c r="B174" s="175">
        <v>3</v>
      </c>
      <c r="C174" s="176"/>
      <c r="D174" s="177" t="s">
        <v>122</v>
      </c>
      <c r="E174" s="178"/>
      <c r="F174" s="178"/>
      <c r="G174" s="178"/>
      <c r="H174" s="178"/>
      <c r="I174" s="178"/>
      <c r="J174" s="178"/>
      <c r="K174" s="179">
        <v>815.123033689816</v>
      </c>
      <c r="L174" s="179"/>
      <c r="M174" s="180">
        <v>44046</v>
      </c>
      <c r="N174" s="181"/>
    </row>
    <row r="175" spans="1:14" x14ac:dyDescent="0.25">
      <c r="B175" s="182"/>
      <c r="C175" s="181"/>
      <c r="D175" s="182"/>
      <c r="E175" s="183"/>
      <c r="F175" s="183"/>
      <c r="G175" s="183"/>
      <c r="H175" s="183"/>
      <c r="I175" s="183"/>
      <c r="J175" s="183"/>
      <c r="K175" s="184"/>
      <c r="L175" s="184"/>
      <c r="M175" s="182"/>
      <c r="N175" s="181"/>
    </row>
    <row r="176" spans="1:14" ht="15.75" thickBot="1" x14ac:dyDescent="0.3"/>
    <row r="177" spans="1:14" ht="15.75" thickBot="1" x14ac:dyDescent="0.3">
      <c r="A177" s="6" t="s">
        <v>36</v>
      </c>
      <c r="B177" s="186" t="s">
        <v>37</v>
      </c>
      <c r="C177" s="187"/>
      <c r="D177" s="186" t="s">
        <v>38</v>
      </c>
      <c r="E177" s="187"/>
      <c r="F177" s="187"/>
      <c r="G177" s="187"/>
      <c r="H177" s="187"/>
      <c r="I177" s="187"/>
      <c r="J177" s="18" t="s">
        <v>92</v>
      </c>
      <c r="K177" s="186" t="s">
        <v>185</v>
      </c>
      <c r="L177" s="188"/>
      <c r="M177" s="189"/>
      <c r="N177" s="189"/>
    </row>
    <row r="178" spans="1:14" ht="15.75" thickBot="1" x14ac:dyDescent="0.3">
      <c r="A178" s="19"/>
      <c r="B178" s="190" t="s">
        <v>141</v>
      </c>
      <c r="C178" s="191"/>
      <c r="D178" s="190" t="s">
        <v>182</v>
      </c>
      <c r="E178" s="192"/>
      <c r="F178" s="192"/>
      <c r="G178" s="192"/>
      <c r="H178" s="192"/>
      <c r="I178" s="191"/>
      <c r="J178" s="20" t="s">
        <v>57</v>
      </c>
      <c r="K178" s="193">
        <v>94.44</v>
      </c>
      <c r="L178" s="193"/>
    </row>
    <row r="179" spans="1:14" ht="15.75" thickBot="1" x14ac:dyDescent="0.3">
      <c r="B179" s="185" t="s">
        <v>91</v>
      </c>
      <c r="C179" s="151"/>
      <c r="D179" s="185" t="s">
        <v>93</v>
      </c>
      <c r="E179" s="150"/>
      <c r="F179" s="150"/>
      <c r="G179" s="150"/>
      <c r="H179" s="150"/>
      <c r="I179" s="150"/>
      <c r="J179" s="151"/>
      <c r="K179" s="185" t="s">
        <v>62</v>
      </c>
      <c r="L179" s="151"/>
      <c r="M179" s="185" t="s">
        <v>94</v>
      </c>
      <c r="N179" s="151"/>
    </row>
    <row r="180" spans="1:14" x14ac:dyDescent="0.25">
      <c r="B180" s="175">
        <v>1</v>
      </c>
      <c r="C180" s="176"/>
      <c r="D180" s="177" t="s">
        <v>121</v>
      </c>
      <c r="E180" s="178"/>
      <c r="F180" s="178"/>
      <c r="G180" s="178"/>
      <c r="H180" s="178"/>
      <c r="I180" s="178"/>
      <c r="J180" s="178"/>
      <c r="K180" s="179">
        <v>94.44</v>
      </c>
      <c r="L180" s="179"/>
      <c r="M180" s="180">
        <v>44048</v>
      </c>
      <c r="N180" s="181"/>
    </row>
    <row r="181" spans="1:14" x14ac:dyDescent="0.25">
      <c r="B181" s="175">
        <v>2</v>
      </c>
      <c r="C181" s="176"/>
      <c r="D181" s="177" t="s">
        <v>123</v>
      </c>
      <c r="E181" s="178"/>
      <c r="F181" s="178"/>
      <c r="G181" s="178"/>
      <c r="H181" s="178"/>
      <c r="I181" s="178"/>
      <c r="J181" s="178"/>
      <c r="K181" s="179">
        <v>92.08</v>
      </c>
      <c r="L181" s="179"/>
      <c r="M181" s="180">
        <v>44046</v>
      </c>
      <c r="N181" s="181"/>
    </row>
    <row r="182" spans="1:14" x14ac:dyDescent="0.25">
      <c r="B182" s="175">
        <v>3</v>
      </c>
      <c r="C182" s="176"/>
      <c r="D182" s="177" t="s">
        <v>122</v>
      </c>
      <c r="E182" s="178"/>
      <c r="F182" s="178"/>
      <c r="G182" s="178"/>
      <c r="H182" s="178"/>
      <c r="I182" s="178"/>
      <c r="J182" s="178"/>
      <c r="K182" s="179">
        <v>92.8</v>
      </c>
      <c r="L182" s="179"/>
      <c r="M182" s="180">
        <v>44046</v>
      </c>
      <c r="N182" s="181"/>
    </row>
    <row r="183" spans="1:14" x14ac:dyDescent="0.25">
      <c r="B183" s="182"/>
      <c r="C183" s="181"/>
      <c r="D183" s="182"/>
      <c r="E183" s="183"/>
      <c r="F183" s="183"/>
      <c r="G183" s="183"/>
      <c r="H183" s="183"/>
      <c r="I183" s="183"/>
      <c r="J183" s="183"/>
      <c r="K183" s="184"/>
      <c r="L183" s="184"/>
      <c r="M183" s="182"/>
      <c r="N183" s="181"/>
    </row>
    <row r="184" spans="1:14" ht="15.75" thickBot="1" x14ac:dyDescent="0.3"/>
    <row r="185" spans="1:14" ht="15.75" thickBot="1" x14ac:dyDescent="0.3">
      <c r="A185" s="6" t="s">
        <v>36</v>
      </c>
      <c r="B185" s="186" t="s">
        <v>37</v>
      </c>
      <c r="C185" s="187"/>
      <c r="D185" s="186" t="s">
        <v>38</v>
      </c>
      <c r="E185" s="187"/>
      <c r="F185" s="187"/>
      <c r="G185" s="187"/>
      <c r="H185" s="187"/>
      <c r="I185" s="187"/>
      <c r="J185" s="18" t="s">
        <v>92</v>
      </c>
      <c r="K185" s="186" t="s">
        <v>185</v>
      </c>
      <c r="L185" s="188"/>
      <c r="M185" s="189"/>
      <c r="N185" s="189"/>
    </row>
    <row r="186" spans="1:14" ht="15.75" thickBot="1" x14ac:dyDescent="0.3">
      <c r="A186" s="19"/>
      <c r="B186" s="190" t="s">
        <v>142</v>
      </c>
      <c r="C186" s="191"/>
      <c r="D186" s="190" t="s">
        <v>88</v>
      </c>
      <c r="E186" s="192"/>
      <c r="F186" s="192"/>
      <c r="G186" s="192"/>
      <c r="H186" s="192"/>
      <c r="I186" s="191"/>
      <c r="J186" s="20" t="s">
        <v>56</v>
      </c>
      <c r="K186" s="193">
        <v>22.13</v>
      </c>
      <c r="L186" s="193"/>
    </row>
    <row r="187" spans="1:14" ht="15.75" thickBot="1" x14ac:dyDescent="0.3">
      <c r="B187" s="185" t="s">
        <v>91</v>
      </c>
      <c r="C187" s="151"/>
      <c r="D187" s="185" t="s">
        <v>93</v>
      </c>
      <c r="E187" s="150"/>
      <c r="F187" s="150"/>
      <c r="G187" s="150"/>
      <c r="H187" s="150"/>
      <c r="I187" s="150"/>
      <c r="J187" s="151"/>
      <c r="K187" s="185" t="s">
        <v>62</v>
      </c>
      <c r="L187" s="151"/>
      <c r="M187" s="185" t="s">
        <v>94</v>
      </c>
      <c r="N187" s="151"/>
    </row>
    <row r="188" spans="1:14" x14ac:dyDescent="0.25">
      <c r="B188" s="175">
        <v>1</v>
      </c>
      <c r="C188" s="176"/>
      <c r="D188" s="177" t="s">
        <v>121</v>
      </c>
      <c r="E188" s="178"/>
      <c r="F188" s="178"/>
      <c r="G188" s="178"/>
      <c r="H188" s="178"/>
      <c r="I188" s="178"/>
      <c r="J188" s="178"/>
      <c r="K188" s="179">
        <v>22.128472600699101</v>
      </c>
      <c r="L188" s="179"/>
      <c r="M188" s="180">
        <v>44048</v>
      </c>
      <c r="N188" s="181"/>
    </row>
    <row r="189" spans="1:14" x14ac:dyDescent="0.25">
      <c r="B189" s="175">
        <v>2</v>
      </c>
      <c r="C189" s="176"/>
      <c r="D189" s="177" t="s">
        <v>123</v>
      </c>
      <c r="E189" s="178"/>
      <c r="F189" s="178"/>
      <c r="G189" s="178"/>
      <c r="H189" s="178"/>
      <c r="I189" s="178"/>
      <c r="J189" s="178"/>
      <c r="K189" s="179">
        <v>22.326048248919701</v>
      </c>
      <c r="L189" s="179"/>
      <c r="M189" s="180">
        <v>44046</v>
      </c>
      <c r="N189" s="181"/>
    </row>
    <row r="190" spans="1:14" x14ac:dyDescent="0.25">
      <c r="B190" s="175">
        <v>3</v>
      </c>
      <c r="C190" s="176"/>
      <c r="D190" s="177" t="s">
        <v>122</v>
      </c>
      <c r="E190" s="178"/>
      <c r="F190" s="178"/>
      <c r="G190" s="178"/>
      <c r="H190" s="178"/>
      <c r="I190" s="178"/>
      <c r="J190" s="178"/>
      <c r="K190" s="179">
        <v>22.9187751935813</v>
      </c>
      <c r="L190" s="179"/>
      <c r="M190" s="180">
        <v>44046</v>
      </c>
      <c r="N190" s="181"/>
    </row>
    <row r="191" spans="1:14" x14ac:dyDescent="0.25">
      <c r="B191" s="182"/>
      <c r="C191" s="181"/>
      <c r="D191" s="182"/>
      <c r="E191" s="183"/>
      <c r="F191" s="183"/>
      <c r="G191" s="183"/>
      <c r="H191" s="183"/>
      <c r="I191" s="183"/>
      <c r="J191" s="183"/>
      <c r="K191" s="184"/>
      <c r="L191" s="184"/>
      <c r="M191" s="182"/>
      <c r="N191" s="181"/>
    </row>
    <row r="192" spans="1:14" ht="15.75" thickBot="1" x14ac:dyDescent="0.3"/>
    <row r="193" spans="1:14" ht="15.75" thickBot="1" x14ac:dyDescent="0.3">
      <c r="A193" s="6" t="s">
        <v>36</v>
      </c>
      <c r="B193" s="186" t="s">
        <v>37</v>
      </c>
      <c r="C193" s="187"/>
      <c r="D193" s="186" t="s">
        <v>38</v>
      </c>
      <c r="E193" s="187"/>
      <c r="F193" s="187"/>
      <c r="G193" s="187"/>
      <c r="H193" s="187"/>
      <c r="I193" s="187"/>
      <c r="J193" s="18" t="s">
        <v>92</v>
      </c>
      <c r="K193" s="186" t="s">
        <v>185</v>
      </c>
      <c r="L193" s="188"/>
      <c r="M193" s="189"/>
      <c r="N193" s="189"/>
    </row>
    <row r="194" spans="1:14" ht="15.75" thickBot="1" x14ac:dyDescent="0.3">
      <c r="A194" s="19"/>
      <c r="B194" s="190" t="s">
        <v>143</v>
      </c>
      <c r="C194" s="191"/>
      <c r="D194" s="190" t="s">
        <v>89</v>
      </c>
      <c r="E194" s="192"/>
      <c r="F194" s="192"/>
      <c r="G194" s="192"/>
      <c r="H194" s="192"/>
      <c r="I194" s="191"/>
      <c r="J194" s="20" t="s">
        <v>56</v>
      </c>
      <c r="K194" s="194">
        <v>56.9</v>
      </c>
      <c r="L194" s="194"/>
    </row>
    <row r="195" spans="1:14" ht="15.75" thickBot="1" x14ac:dyDescent="0.3">
      <c r="B195" s="185" t="s">
        <v>91</v>
      </c>
      <c r="C195" s="151"/>
      <c r="D195" s="185" t="s">
        <v>93</v>
      </c>
      <c r="E195" s="150"/>
      <c r="F195" s="150"/>
      <c r="G195" s="150"/>
      <c r="H195" s="150"/>
      <c r="I195" s="150"/>
      <c r="J195" s="151"/>
      <c r="K195" s="185" t="s">
        <v>62</v>
      </c>
      <c r="L195" s="151"/>
      <c r="M195" s="185" t="s">
        <v>94</v>
      </c>
      <c r="N195" s="151"/>
    </row>
    <row r="196" spans="1:14" x14ac:dyDescent="0.25">
      <c r="B196" s="175">
        <v>1</v>
      </c>
      <c r="C196" s="176"/>
      <c r="D196" s="177" t="s">
        <v>121</v>
      </c>
      <c r="E196" s="178"/>
      <c r="F196" s="178"/>
      <c r="G196" s="178"/>
      <c r="H196" s="178"/>
      <c r="I196" s="178"/>
      <c r="J196" s="178"/>
      <c r="K196" s="179">
        <v>56.9017866875121</v>
      </c>
      <c r="L196" s="179"/>
      <c r="M196" s="180">
        <v>44048</v>
      </c>
      <c r="N196" s="181"/>
    </row>
    <row r="197" spans="1:14" x14ac:dyDescent="0.25">
      <c r="B197" s="175">
        <v>2</v>
      </c>
      <c r="C197" s="176"/>
      <c r="D197" s="177" t="s">
        <v>123</v>
      </c>
      <c r="E197" s="178"/>
      <c r="F197" s="178"/>
      <c r="G197" s="178"/>
      <c r="H197" s="178"/>
      <c r="I197" s="178"/>
      <c r="J197" s="178"/>
      <c r="K197" s="179">
        <v>56.506635391071001</v>
      </c>
      <c r="L197" s="179"/>
      <c r="M197" s="180">
        <v>44046</v>
      </c>
      <c r="N197" s="181"/>
    </row>
    <row r="198" spans="1:14" x14ac:dyDescent="0.25">
      <c r="B198" s="175">
        <v>3</v>
      </c>
      <c r="C198" s="176"/>
      <c r="D198" s="177" t="s">
        <v>122</v>
      </c>
      <c r="E198" s="178"/>
      <c r="F198" s="178"/>
      <c r="G198" s="178"/>
      <c r="H198" s="178"/>
      <c r="I198" s="178"/>
      <c r="J198" s="178"/>
      <c r="K198" s="179">
        <v>56.9017866875121</v>
      </c>
      <c r="L198" s="179"/>
      <c r="M198" s="180">
        <v>44046</v>
      </c>
      <c r="N198" s="181"/>
    </row>
    <row r="199" spans="1:14" x14ac:dyDescent="0.25">
      <c r="B199" s="182"/>
      <c r="C199" s="181"/>
      <c r="D199" s="182"/>
      <c r="E199" s="183"/>
      <c r="F199" s="183"/>
      <c r="G199" s="183"/>
      <c r="H199" s="183"/>
      <c r="I199" s="183"/>
      <c r="J199" s="183"/>
      <c r="K199" s="184"/>
      <c r="L199" s="184"/>
      <c r="M199" s="182"/>
      <c r="N199" s="181"/>
    </row>
    <row r="200" spans="1:14" ht="15.75" thickBot="1" x14ac:dyDescent="0.3"/>
    <row r="201" spans="1:14" ht="15.75" thickBot="1" x14ac:dyDescent="0.3">
      <c r="A201" s="6" t="s">
        <v>36</v>
      </c>
      <c r="B201" s="186" t="s">
        <v>37</v>
      </c>
      <c r="C201" s="187"/>
      <c r="D201" s="186" t="s">
        <v>38</v>
      </c>
      <c r="E201" s="187"/>
      <c r="F201" s="187"/>
      <c r="G201" s="187"/>
      <c r="H201" s="187"/>
      <c r="I201" s="187"/>
      <c r="J201" s="18" t="s">
        <v>92</v>
      </c>
      <c r="K201" s="186" t="s">
        <v>185</v>
      </c>
      <c r="L201" s="188"/>
      <c r="M201" s="189"/>
      <c r="N201" s="189"/>
    </row>
    <row r="202" spans="1:14" ht="15.75" thickBot="1" x14ac:dyDescent="0.3">
      <c r="A202" s="19"/>
      <c r="B202" s="190" t="s">
        <v>144</v>
      </c>
      <c r="C202" s="191"/>
      <c r="D202" s="190" t="s">
        <v>77</v>
      </c>
      <c r="E202" s="192"/>
      <c r="F202" s="192"/>
      <c r="G202" s="192"/>
      <c r="H202" s="192"/>
      <c r="I202" s="191"/>
      <c r="J202" s="20" t="s">
        <v>57</v>
      </c>
      <c r="K202" s="193">
        <v>22.13</v>
      </c>
      <c r="L202" s="193"/>
    </row>
    <row r="203" spans="1:14" ht="15.75" thickBot="1" x14ac:dyDescent="0.3">
      <c r="B203" s="185" t="s">
        <v>91</v>
      </c>
      <c r="C203" s="151"/>
      <c r="D203" s="185" t="s">
        <v>93</v>
      </c>
      <c r="E203" s="150"/>
      <c r="F203" s="150"/>
      <c r="G203" s="150"/>
      <c r="H203" s="150"/>
      <c r="I203" s="150"/>
      <c r="J203" s="151"/>
      <c r="K203" s="185" t="s">
        <v>62</v>
      </c>
      <c r="L203" s="151"/>
      <c r="M203" s="185" t="s">
        <v>94</v>
      </c>
      <c r="N203" s="151"/>
    </row>
    <row r="204" spans="1:14" x14ac:dyDescent="0.25">
      <c r="B204" s="175">
        <v>1</v>
      </c>
      <c r="C204" s="176"/>
      <c r="D204" s="177" t="s">
        <v>121</v>
      </c>
      <c r="E204" s="178"/>
      <c r="F204" s="178"/>
      <c r="G204" s="178"/>
      <c r="H204" s="178"/>
      <c r="I204" s="178"/>
      <c r="J204" s="178"/>
      <c r="K204" s="179">
        <v>22.128472600699101</v>
      </c>
      <c r="L204" s="179"/>
      <c r="M204" s="180">
        <v>44048</v>
      </c>
      <c r="N204" s="181"/>
    </row>
    <row r="205" spans="1:14" x14ac:dyDescent="0.25">
      <c r="B205" s="175">
        <v>2</v>
      </c>
      <c r="C205" s="176"/>
      <c r="D205" s="177" t="s">
        <v>123</v>
      </c>
      <c r="E205" s="178"/>
      <c r="F205" s="178"/>
      <c r="G205" s="178"/>
      <c r="H205" s="178"/>
      <c r="I205" s="178"/>
      <c r="J205" s="178"/>
      <c r="K205" s="179">
        <v>22.365563378563799</v>
      </c>
      <c r="L205" s="179"/>
      <c r="M205" s="180">
        <v>44046</v>
      </c>
      <c r="N205" s="181"/>
    </row>
    <row r="206" spans="1:14" x14ac:dyDescent="0.25">
      <c r="B206" s="175">
        <v>3</v>
      </c>
      <c r="C206" s="176"/>
      <c r="D206" s="177" t="s">
        <v>122</v>
      </c>
      <c r="E206" s="178"/>
      <c r="F206" s="178"/>
      <c r="G206" s="178"/>
      <c r="H206" s="178"/>
      <c r="I206" s="178"/>
      <c r="J206" s="178"/>
      <c r="K206" s="179">
        <v>22.9187751935813</v>
      </c>
      <c r="L206" s="179"/>
      <c r="M206" s="180">
        <v>44046</v>
      </c>
      <c r="N206" s="181"/>
    </row>
    <row r="207" spans="1:14" x14ac:dyDescent="0.25">
      <c r="B207" s="182"/>
      <c r="C207" s="181"/>
      <c r="D207" s="182"/>
      <c r="E207" s="183"/>
      <c r="F207" s="183"/>
      <c r="G207" s="183"/>
      <c r="H207" s="183"/>
      <c r="I207" s="183"/>
      <c r="J207" s="183"/>
      <c r="K207" s="184"/>
      <c r="L207" s="184"/>
      <c r="M207" s="182"/>
      <c r="N207" s="181"/>
    </row>
    <row r="208" spans="1:14" ht="15.75" thickBot="1" x14ac:dyDescent="0.3"/>
    <row r="209" spans="1:14" ht="15.75" thickBot="1" x14ac:dyDescent="0.3">
      <c r="A209" s="6" t="s">
        <v>36</v>
      </c>
      <c r="B209" s="186" t="s">
        <v>37</v>
      </c>
      <c r="C209" s="187"/>
      <c r="D209" s="186" t="s">
        <v>38</v>
      </c>
      <c r="E209" s="187"/>
      <c r="F209" s="187"/>
      <c r="G209" s="187"/>
      <c r="H209" s="187"/>
      <c r="I209" s="187"/>
      <c r="J209" s="18" t="s">
        <v>92</v>
      </c>
      <c r="K209" s="186" t="s">
        <v>185</v>
      </c>
      <c r="L209" s="188"/>
      <c r="M209" s="189"/>
      <c r="N209" s="189"/>
    </row>
    <row r="210" spans="1:14" ht="15.75" thickBot="1" x14ac:dyDescent="0.3">
      <c r="A210" s="19"/>
      <c r="B210" s="190" t="s">
        <v>145</v>
      </c>
      <c r="C210" s="191"/>
      <c r="D210" s="190" t="s">
        <v>85</v>
      </c>
      <c r="E210" s="192"/>
      <c r="F210" s="192"/>
      <c r="G210" s="192"/>
      <c r="H210" s="192"/>
      <c r="I210" s="191"/>
      <c r="J210" s="20" t="s">
        <v>57</v>
      </c>
      <c r="K210" s="193">
        <v>14735.19</v>
      </c>
      <c r="L210" s="193"/>
    </row>
    <row r="211" spans="1:14" ht="15.75" thickBot="1" x14ac:dyDescent="0.3">
      <c r="B211" s="185" t="s">
        <v>91</v>
      </c>
      <c r="C211" s="151"/>
      <c r="D211" s="185" t="s">
        <v>93</v>
      </c>
      <c r="E211" s="150"/>
      <c r="F211" s="150"/>
      <c r="G211" s="150"/>
      <c r="H211" s="150"/>
      <c r="I211" s="150"/>
      <c r="J211" s="151"/>
      <c r="K211" s="185" t="s">
        <v>62</v>
      </c>
      <c r="L211" s="151"/>
      <c r="M211" s="185" t="s">
        <v>94</v>
      </c>
      <c r="N211" s="151"/>
    </row>
    <row r="212" spans="1:14" x14ac:dyDescent="0.25">
      <c r="B212" s="175">
        <v>1</v>
      </c>
      <c r="C212" s="176"/>
      <c r="D212" s="177" t="s">
        <v>121</v>
      </c>
      <c r="E212" s="178"/>
      <c r="F212" s="178"/>
      <c r="G212" s="178"/>
      <c r="H212" s="178"/>
      <c r="I212" s="178"/>
      <c r="J212" s="178"/>
      <c r="K212" s="179">
        <v>14735.191844286999</v>
      </c>
      <c r="L212" s="179"/>
      <c r="M212" s="180">
        <v>44048</v>
      </c>
      <c r="N212" s="181"/>
    </row>
    <row r="213" spans="1:14" x14ac:dyDescent="0.25">
      <c r="B213" s="175">
        <v>2</v>
      </c>
      <c r="C213" s="176"/>
      <c r="D213" s="177" t="s">
        <v>123</v>
      </c>
      <c r="E213" s="178"/>
      <c r="F213" s="178"/>
      <c r="G213" s="178"/>
      <c r="H213" s="178"/>
      <c r="I213" s="178"/>
      <c r="J213" s="178"/>
      <c r="K213" s="179">
        <v>13626.55537</v>
      </c>
      <c r="L213" s="179"/>
      <c r="M213" s="180">
        <v>44046</v>
      </c>
      <c r="N213" s="181"/>
    </row>
    <row r="214" spans="1:14" x14ac:dyDescent="0.25">
      <c r="B214" s="175">
        <v>3</v>
      </c>
      <c r="C214" s="176"/>
      <c r="D214" s="177" t="s">
        <v>122</v>
      </c>
      <c r="E214" s="178"/>
      <c r="F214" s="178"/>
      <c r="G214" s="178"/>
      <c r="H214" s="178"/>
      <c r="I214" s="178"/>
      <c r="J214" s="178"/>
      <c r="K214" s="179">
        <v>13913.198119999999</v>
      </c>
      <c r="L214" s="179"/>
      <c r="M214" s="180">
        <v>44046</v>
      </c>
      <c r="N214" s="181"/>
    </row>
    <row r="215" spans="1:14" x14ac:dyDescent="0.25">
      <c r="B215" s="182"/>
      <c r="C215" s="181"/>
      <c r="D215" s="182"/>
      <c r="E215" s="183"/>
      <c r="F215" s="183"/>
      <c r="G215" s="183"/>
      <c r="H215" s="183"/>
      <c r="I215" s="183"/>
      <c r="J215" s="183"/>
      <c r="K215" s="184"/>
      <c r="L215" s="184"/>
      <c r="M215" s="182"/>
      <c r="N215" s="181"/>
    </row>
    <row r="216" spans="1:14" ht="15.75" thickBot="1" x14ac:dyDescent="0.3"/>
    <row r="217" spans="1:14" ht="15.75" thickBot="1" x14ac:dyDescent="0.3">
      <c r="A217" s="6" t="s">
        <v>36</v>
      </c>
      <c r="B217" s="186" t="s">
        <v>37</v>
      </c>
      <c r="C217" s="187"/>
      <c r="D217" s="186" t="s">
        <v>38</v>
      </c>
      <c r="E217" s="187"/>
      <c r="F217" s="187"/>
      <c r="G217" s="187"/>
      <c r="H217" s="187"/>
      <c r="I217" s="187"/>
      <c r="J217" s="18" t="s">
        <v>92</v>
      </c>
      <c r="K217" s="186" t="s">
        <v>185</v>
      </c>
      <c r="L217" s="188"/>
      <c r="M217" s="189"/>
      <c r="N217" s="189"/>
    </row>
    <row r="218" spans="1:14" ht="15.75" thickBot="1" x14ac:dyDescent="0.3">
      <c r="A218" s="19"/>
      <c r="B218" s="190" t="s">
        <v>145</v>
      </c>
      <c r="C218" s="191"/>
      <c r="D218" s="190" t="s">
        <v>116</v>
      </c>
      <c r="E218" s="192"/>
      <c r="F218" s="192"/>
      <c r="G218" s="192"/>
      <c r="H218" s="192"/>
      <c r="I218" s="191"/>
      <c r="J218" s="20" t="s">
        <v>57</v>
      </c>
      <c r="K218" s="193">
        <v>33.19</v>
      </c>
      <c r="L218" s="193"/>
    </row>
    <row r="219" spans="1:14" ht="15.75" thickBot="1" x14ac:dyDescent="0.3">
      <c r="B219" s="185" t="s">
        <v>91</v>
      </c>
      <c r="C219" s="151"/>
      <c r="D219" s="185" t="s">
        <v>93</v>
      </c>
      <c r="E219" s="150"/>
      <c r="F219" s="150"/>
      <c r="G219" s="150"/>
      <c r="H219" s="150"/>
      <c r="I219" s="150"/>
      <c r="J219" s="151"/>
      <c r="K219" s="185" t="s">
        <v>62</v>
      </c>
      <c r="L219" s="151"/>
      <c r="M219" s="185" t="s">
        <v>94</v>
      </c>
      <c r="N219" s="151"/>
    </row>
    <row r="220" spans="1:14" x14ac:dyDescent="0.25">
      <c r="B220" s="175">
        <v>1</v>
      </c>
      <c r="C220" s="176"/>
      <c r="D220" s="177" t="s">
        <v>121</v>
      </c>
      <c r="E220" s="178"/>
      <c r="F220" s="178"/>
      <c r="G220" s="178"/>
      <c r="H220" s="178"/>
      <c r="I220" s="178"/>
      <c r="J220" s="178"/>
      <c r="K220" s="179">
        <v>33.1927089</v>
      </c>
      <c r="L220" s="179"/>
      <c r="M220" s="180">
        <v>44048</v>
      </c>
      <c r="N220" s="181"/>
    </row>
    <row r="221" spans="1:14" x14ac:dyDescent="0.25">
      <c r="B221" s="175">
        <v>2</v>
      </c>
      <c r="C221" s="176"/>
      <c r="D221" s="177" t="s">
        <v>123</v>
      </c>
      <c r="E221" s="178"/>
      <c r="F221" s="178"/>
      <c r="G221" s="178"/>
      <c r="H221" s="178"/>
      <c r="I221" s="178"/>
      <c r="J221" s="178"/>
      <c r="K221" s="179">
        <v>33.1927089</v>
      </c>
      <c r="L221" s="179"/>
      <c r="M221" s="180">
        <v>44046</v>
      </c>
      <c r="N221" s="181"/>
    </row>
    <row r="222" spans="1:14" x14ac:dyDescent="0.25">
      <c r="B222" s="175">
        <v>3</v>
      </c>
      <c r="C222" s="176"/>
      <c r="D222" s="177" t="s">
        <v>122</v>
      </c>
      <c r="E222" s="178"/>
      <c r="F222" s="178"/>
      <c r="G222" s="178"/>
      <c r="H222" s="178"/>
      <c r="I222" s="178"/>
      <c r="J222" s="178"/>
      <c r="K222" s="179">
        <v>33.1927089</v>
      </c>
      <c r="L222" s="179"/>
      <c r="M222" s="180">
        <v>44046</v>
      </c>
      <c r="N222" s="181"/>
    </row>
    <row r="223" spans="1:14" x14ac:dyDescent="0.25">
      <c r="B223" s="182"/>
      <c r="C223" s="181"/>
      <c r="D223" s="182"/>
      <c r="E223" s="183"/>
      <c r="F223" s="183"/>
      <c r="G223" s="183"/>
      <c r="H223" s="183"/>
      <c r="I223" s="183"/>
      <c r="J223" s="183"/>
      <c r="K223" s="184"/>
      <c r="L223" s="184"/>
      <c r="M223" s="182"/>
      <c r="N223" s="181"/>
    </row>
  </sheetData>
  <mergeCells count="739">
    <mergeCell ref="B181:C181"/>
    <mergeCell ref="D181:J181"/>
    <mergeCell ref="K181:L181"/>
    <mergeCell ref="M181:N181"/>
    <mergeCell ref="B182:C182"/>
    <mergeCell ref="D182:J182"/>
    <mergeCell ref="K182:L182"/>
    <mergeCell ref="M182:N182"/>
    <mergeCell ref="B183:C183"/>
    <mergeCell ref="D183:J183"/>
    <mergeCell ref="K183:L183"/>
    <mergeCell ref="M183:N183"/>
    <mergeCell ref="B178:C178"/>
    <mergeCell ref="D178:I178"/>
    <mergeCell ref="K178:L178"/>
    <mergeCell ref="B179:C179"/>
    <mergeCell ref="D179:J179"/>
    <mergeCell ref="K179:L179"/>
    <mergeCell ref="M179:N179"/>
    <mergeCell ref="B180:C180"/>
    <mergeCell ref="D180:J180"/>
    <mergeCell ref="K180:L180"/>
    <mergeCell ref="M180:N180"/>
    <mergeCell ref="B174:C174"/>
    <mergeCell ref="D174:J174"/>
    <mergeCell ref="K174:L174"/>
    <mergeCell ref="M174:N174"/>
    <mergeCell ref="B175:C175"/>
    <mergeCell ref="D175:J175"/>
    <mergeCell ref="K175:L175"/>
    <mergeCell ref="M175:N175"/>
    <mergeCell ref="B177:C177"/>
    <mergeCell ref="D177:I177"/>
    <mergeCell ref="K177:L177"/>
    <mergeCell ref="M177:N177"/>
    <mergeCell ref="B171:C171"/>
    <mergeCell ref="D171:J171"/>
    <mergeCell ref="K171:L171"/>
    <mergeCell ref="M171:N171"/>
    <mergeCell ref="B172:C172"/>
    <mergeCell ref="D172:J172"/>
    <mergeCell ref="K172:L172"/>
    <mergeCell ref="M172:N172"/>
    <mergeCell ref="B173:C173"/>
    <mergeCell ref="D173:J173"/>
    <mergeCell ref="K173:L173"/>
    <mergeCell ref="M173:N173"/>
    <mergeCell ref="B167:C167"/>
    <mergeCell ref="D167:J167"/>
    <mergeCell ref="K167:L167"/>
    <mergeCell ref="M167:N167"/>
    <mergeCell ref="B169:C169"/>
    <mergeCell ref="D169:I169"/>
    <mergeCell ref="K169:L169"/>
    <mergeCell ref="M169:N169"/>
    <mergeCell ref="B170:C170"/>
    <mergeCell ref="D170:I170"/>
    <mergeCell ref="K170:L170"/>
    <mergeCell ref="B164:C164"/>
    <mergeCell ref="D164:J164"/>
    <mergeCell ref="K164:L164"/>
    <mergeCell ref="M164:N164"/>
    <mergeCell ref="B165:C165"/>
    <mergeCell ref="D165:J165"/>
    <mergeCell ref="K165:L165"/>
    <mergeCell ref="M165:N165"/>
    <mergeCell ref="B166:C166"/>
    <mergeCell ref="D166:J166"/>
    <mergeCell ref="K166:L166"/>
    <mergeCell ref="M166:N166"/>
    <mergeCell ref="B161:C161"/>
    <mergeCell ref="D161:I161"/>
    <mergeCell ref="K161:L161"/>
    <mergeCell ref="M161:N161"/>
    <mergeCell ref="B162:C162"/>
    <mergeCell ref="D162:I162"/>
    <mergeCell ref="K162:L162"/>
    <mergeCell ref="B163:C163"/>
    <mergeCell ref="D163:J163"/>
    <mergeCell ref="K163:L163"/>
    <mergeCell ref="M163:N163"/>
    <mergeCell ref="B157:C157"/>
    <mergeCell ref="D157:J157"/>
    <mergeCell ref="K157:L157"/>
    <mergeCell ref="M157:N157"/>
    <mergeCell ref="B158:C158"/>
    <mergeCell ref="D158:J158"/>
    <mergeCell ref="K158:L158"/>
    <mergeCell ref="M158:N158"/>
    <mergeCell ref="B159:C159"/>
    <mergeCell ref="D159:J159"/>
    <mergeCell ref="K159:L159"/>
    <mergeCell ref="M159:N159"/>
    <mergeCell ref="B154:C154"/>
    <mergeCell ref="D154:I154"/>
    <mergeCell ref="K154:L154"/>
    <mergeCell ref="B155:C155"/>
    <mergeCell ref="D155:J155"/>
    <mergeCell ref="K155:L155"/>
    <mergeCell ref="M155:N155"/>
    <mergeCell ref="B156:C156"/>
    <mergeCell ref="D156:J156"/>
    <mergeCell ref="K156:L156"/>
    <mergeCell ref="M156:N156"/>
    <mergeCell ref="B150:C150"/>
    <mergeCell ref="D150:J150"/>
    <mergeCell ref="K150:L150"/>
    <mergeCell ref="M150:N150"/>
    <mergeCell ref="B151:C151"/>
    <mergeCell ref="D151:J151"/>
    <mergeCell ref="K151:L151"/>
    <mergeCell ref="M151:N151"/>
    <mergeCell ref="B153:C153"/>
    <mergeCell ref="D153:I153"/>
    <mergeCell ref="K153:L153"/>
    <mergeCell ref="M153:N153"/>
    <mergeCell ref="B147:C147"/>
    <mergeCell ref="D147:J147"/>
    <mergeCell ref="K147:L147"/>
    <mergeCell ref="M147:N147"/>
    <mergeCell ref="B148:C148"/>
    <mergeCell ref="D148:J148"/>
    <mergeCell ref="K148:L148"/>
    <mergeCell ref="M148:N148"/>
    <mergeCell ref="B149:C149"/>
    <mergeCell ref="D149:J149"/>
    <mergeCell ref="K149:L149"/>
    <mergeCell ref="M149:N149"/>
    <mergeCell ref="B143:C143"/>
    <mergeCell ref="D143:J143"/>
    <mergeCell ref="K143:L143"/>
    <mergeCell ref="M143:N143"/>
    <mergeCell ref="B145:C145"/>
    <mergeCell ref="D145:I145"/>
    <mergeCell ref="K145:L145"/>
    <mergeCell ref="M145:N145"/>
    <mergeCell ref="B146:C146"/>
    <mergeCell ref="D146:I146"/>
    <mergeCell ref="K146:L146"/>
    <mergeCell ref="B140:C140"/>
    <mergeCell ref="D140:J140"/>
    <mergeCell ref="K140:L140"/>
    <mergeCell ref="M140:N140"/>
    <mergeCell ref="B141:C141"/>
    <mergeCell ref="D141:J141"/>
    <mergeCell ref="K141:L141"/>
    <mergeCell ref="M141:N141"/>
    <mergeCell ref="B142:C142"/>
    <mergeCell ref="D142:J142"/>
    <mergeCell ref="K142:L142"/>
    <mergeCell ref="M142:N142"/>
    <mergeCell ref="B137:C137"/>
    <mergeCell ref="D137:I137"/>
    <mergeCell ref="K137:L137"/>
    <mergeCell ref="M137:N137"/>
    <mergeCell ref="B138:C138"/>
    <mergeCell ref="D138:I138"/>
    <mergeCell ref="K138:L138"/>
    <mergeCell ref="B139:C139"/>
    <mergeCell ref="D139:J139"/>
    <mergeCell ref="K139:L139"/>
    <mergeCell ref="M139:N139"/>
    <mergeCell ref="B132:C132"/>
    <mergeCell ref="D132:J132"/>
    <mergeCell ref="K132:L132"/>
    <mergeCell ref="M132:N132"/>
    <mergeCell ref="B133:C133"/>
    <mergeCell ref="D133:J133"/>
    <mergeCell ref="K133:L133"/>
    <mergeCell ref="M133:N133"/>
    <mergeCell ref="B135:C135"/>
    <mergeCell ref="D135:J135"/>
    <mergeCell ref="K135:L135"/>
    <mergeCell ref="M135:N135"/>
    <mergeCell ref="B134:C134"/>
    <mergeCell ref="D134:J134"/>
    <mergeCell ref="K134:L134"/>
    <mergeCell ref="M134:N134"/>
    <mergeCell ref="B129:C129"/>
    <mergeCell ref="D129:I129"/>
    <mergeCell ref="K129:L129"/>
    <mergeCell ref="M129:N129"/>
    <mergeCell ref="B130:C130"/>
    <mergeCell ref="D130:I130"/>
    <mergeCell ref="K130:L130"/>
    <mergeCell ref="B131:C131"/>
    <mergeCell ref="D131:J131"/>
    <mergeCell ref="K131:L131"/>
    <mergeCell ref="M131:N131"/>
    <mergeCell ref="D59:J59"/>
    <mergeCell ref="M59:N59"/>
    <mergeCell ref="B65:C65"/>
    <mergeCell ref="D65:I65"/>
    <mergeCell ref="K65:L65"/>
    <mergeCell ref="M65:N65"/>
    <mergeCell ref="M62:N62"/>
    <mergeCell ref="M63:N63"/>
    <mergeCell ref="M60:N60"/>
    <mergeCell ref="B61:C61"/>
    <mergeCell ref="D61:J61"/>
    <mergeCell ref="K61:L61"/>
    <mergeCell ref="M61:N61"/>
    <mergeCell ref="B59:C59"/>
    <mergeCell ref="K59:L59"/>
    <mergeCell ref="B60:C60"/>
    <mergeCell ref="D60:J60"/>
    <mergeCell ref="K60:L60"/>
    <mergeCell ref="M67:N67"/>
    <mergeCell ref="B73:C73"/>
    <mergeCell ref="D73:I73"/>
    <mergeCell ref="K73:L73"/>
    <mergeCell ref="M73:N73"/>
    <mergeCell ref="D75:J75"/>
    <mergeCell ref="M75:N75"/>
    <mergeCell ref="B81:C81"/>
    <mergeCell ref="M76:N76"/>
    <mergeCell ref="B77:C77"/>
    <mergeCell ref="D77:J77"/>
    <mergeCell ref="K77:L77"/>
    <mergeCell ref="M77:N77"/>
    <mergeCell ref="B75:C75"/>
    <mergeCell ref="K75:L75"/>
    <mergeCell ref="B76:C76"/>
    <mergeCell ref="D76:J76"/>
    <mergeCell ref="K76:L76"/>
    <mergeCell ref="B74:C74"/>
    <mergeCell ref="D74:I74"/>
    <mergeCell ref="K74:L74"/>
    <mergeCell ref="B70:C70"/>
    <mergeCell ref="D70:J70"/>
    <mergeCell ref="B32:C32"/>
    <mergeCell ref="D32:I32"/>
    <mergeCell ref="K32:L32"/>
    <mergeCell ref="M32:N32"/>
    <mergeCell ref="D34:J34"/>
    <mergeCell ref="M34:N34"/>
    <mergeCell ref="B40:C40"/>
    <mergeCell ref="D40:I40"/>
    <mergeCell ref="K40:L40"/>
    <mergeCell ref="M40:N40"/>
    <mergeCell ref="B38:C38"/>
    <mergeCell ref="D38:J38"/>
    <mergeCell ref="K38:L38"/>
    <mergeCell ref="M38:N38"/>
    <mergeCell ref="M35:N35"/>
    <mergeCell ref="B36:C36"/>
    <mergeCell ref="D36:J36"/>
    <mergeCell ref="K36:L36"/>
    <mergeCell ref="M36:N36"/>
    <mergeCell ref="B34:C34"/>
    <mergeCell ref="K34:L34"/>
    <mergeCell ref="B35:C35"/>
    <mergeCell ref="D35:J35"/>
    <mergeCell ref="K35:L35"/>
    <mergeCell ref="B30:C30"/>
    <mergeCell ref="D30:J30"/>
    <mergeCell ref="K30:L30"/>
    <mergeCell ref="M30:N30"/>
    <mergeCell ref="K22:L22"/>
    <mergeCell ref="M22:N22"/>
    <mergeCell ref="D22:J22"/>
    <mergeCell ref="B22:C22"/>
    <mergeCell ref="D26:J26"/>
    <mergeCell ref="K26:L26"/>
    <mergeCell ref="M26:N26"/>
    <mergeCell ref="B27:C27"/>
    <mergeCell ref="D27:J27"/>
    <mergeCell ref="K27:L27"/>
    <mergeCell ref="M27:N27"/>
    <mergeCell ref="B28:C28"/>
    <mergeCell ref="D28:J28"/>
    <mergeCell ref="K28:L28"/>
    <mergeCell ref="M28:N28"/>
    <mergeCell ref="B23:C23"/>
    <mergeCell ref="D23:J23"/>
    <mergeCell ref="K23:L23"/>
    <mergeCell ref="B126:C126"/>
    <mergeCell ref="D126:J126"/>
    <mergeCell ref="K126:L126"/>
    <mergeCell ref="M126:N126"/>
    <mergeCell ref="B127:C127"/>
    <mergeCell ref="D127:J127"/>
    <mergeCell ref="K127:L127"/>
    <mergeCell ref="M127:N127"/>
    <mergeCell ref="M124:N124"/>
    <mergeCell ref="B125:C125"/>
    <mergeCell ref="D125:J125"/>
    <mergeCell ref="K125:L125"/>
    <mergeCell ref="M125:N125"/>
    <mergeCell ref="B123:C123"/>
    <mergeCell ref="K123:L123"/>
    <mergeCell ref="B124:C124"/>
    <mergeCell ref="D124:J124"/>
    <mergeCell ref="K124:L124"/>
    <mergeCell ref="D123:J123"/>
    <mergeCell ref="M123:N123"/>
    <mergeCell ref="B122:C122"/>
    <mergeCell ref="D122:I122"/>
    <mergeCell ref="K122:L122"/>
    <mergeCell ref="B118:C118"/>
    <mergeCell ref="D118:J118"/>
    <mergeCell ref="K118:L118"/>
    <mergeCell ref="M118:N118"/>
    <mergeCell ref="B119:C119"/>
    <mergeCell ref="D119:J119"/>
    <mergeCell ref="K119:L119"/>
    <mergeCell ref="M119:N119"/>
    <mergeCell ref="B121:C121"/>
    <mergeCell ref="D121:I121"/>
    <mergeCell ref="K121:L121"/>
    <mergeCell ref="M121:N121"/>
    <mergeCell ref="M116:N116"/>
    <mergeCell ref="B117:C117"/>
    <mergeCell ref="D117:J117"/>
    <mergeCell ref="K117:L117"/>
    <mergeCell ref="M117:N117"/>
    <mergeCell ref="B115:C115"/>
    <mergeCell ref="K115:L115"/>
    <mergeCell ref="B116:C116"/>
    <mergeCell ref="D116:J116"/>
    <mergeCell ref="K116:L116"/>
    <mergeCell ref="D115:J115"/>
    <mergeCell ref="M115:N115"/>
    <mergeCell ref="B114:C114"/>
    <mergeCell ref="D114:I114"/>
    <mergeCell ref="K114:L114"/>
    <mergeCell ref="B110:C110"/>
    <mergeCell ref="D110:J110"/>
    <mergeCell ref="K110:L110"/>
    <mergeCell ref="M110:N110"/>
    <mergeCell ref="B111:C111"/>
    <mergeCell ref="D111:J111"/>
    <mergeCell ref="K111:L111"/>
    <mergeCell ref="M111:N111"/>
    <mergeCell ref="B113:C113"/>
    <mergeCell ref="D113:I113"/>
    <mergeCell ref="K113:L113"/>
    <mergeCell ref="M113:N113"/>
    <mergeCell ref="M108:N108"/>
    <mergeCell ref="B109:C109"/>
    <mergeCell ref="D109:J109"/>
    <mergeCell ref="K109:L109"/>
    <mergeCell ref="M109:N109"/>
    <mergeCell ref="B107:C107"/>
    <mergeCell ref="K107:L107"/>
    <mergeCell ref="B108:C108"/>
    <mergeCell ref="D108:J108"/>
    <mergeCell ref="K108:L108"/>
    <mergeCell ref="D107:J107"/>
    <mergeCell ref="M107:N107"/>
    <mergeCell ref="B106:C106"/>
    <mergeCell ref="D106:I106"/>
    <mergeCell ref="K106:L106"/>
    <mergeCell ref="B102:C102"/>
    <mergeCell ref="D102:J102"/>
    <mergeCell ref="K102:L102"/>
    <mergeCell ref="M102:N102"/>
    <mergeCell ref="B103:C103"/>
    <mergeCell ref="D103:J103"/>
    <mergeCell ref="K103:L103"/>
    <mergeCell ref="M103:N103"/>
    <mergeCell ref="B105:C105"/>
    <mergeCell ref="D105:I105"/>
    <mergeCell ref="K105:L105"/>
    <mergeCell ref="M105:N105"/>
    <mergeCell ref="M100:N100"/>
    <mergeCell ref="B101:C101"/>
    <mergeCell ref="D101:J101"/>
    <mergeCell ref="K101:L101"/>
    <mergeCell ref="M101:N101"/>
    <mergeCell ref="B99:C99"/>
    <mergeCell ref="K99:L99"/>
    <mergeCell ref="B100:C100"/>
    <mergeCell ref="D100:J100"/>
    <mergeCell ref="K100:L100"/>
    <mergeCell ref="D99:J99"/>
    <mergeCell ref="M99:N99"/>
    <mergeCell ref="B98:C98"/>
    <mergeCell ref="D98:I98"/>
    <mergeCell ref="K98:L98"/>
    <mergeCell ref="B94:C94"/>
    <mergeCell ref="D94:J94"/>
    <mergeCell ref="K94:L94"/>
    <mergeCell ref="M94:N94"/>
    <mergeCell ref="B95:C95"/>
    <mergeCell ref="D95:J95"/>
    <mergeCell ref="K95:L95"/>
    <mergeCell ref="M95:N95"/>
    <mergeCell ref="B97:C97"/>
    <mergeCell ref="D97:I97"/>
    <mergeCell ref="K97:L97"/>
    <mergeCell ref="M97:N97"/>
    <mergeCell ref="M92:N92"/>
    <mergeCell ref="B93:C93"/>
    <mergeCell ref="D93:J93"/>
    <mergeCell ref="K93:L93"/>
    <mergeCell ref="M93:N93"/>
    <mergeCell ref="B91:C91"/>
    <mergeCell ref="K91:L91"/>
    <mergeCell ref="B92:C92"/>
    <mergeCell ref="D92:J92"/>
    <mergeCell ref="K92:L92"/>
    <mergeCell ref="D91:J91"/>
    <mergeCell ref="M91:N91"/>
    <mergeCell ref="B90:C90"/>
    <mergeCell ref="D90:I90"/>
    <mergeCell ref="K90:L90"/>
    <mergeCell ref="B86:C86"/>
    <mergeCell ref="D86:J86"/>
    <mergeCell ref="K86:L86"/>
    <mergeCell ref="M86:N86"/>
    <mergeCell ref="B87:C87"/>
    <mergeCell ref="D87:J87"/>
    <mergeCell ref="K87:L87"/>
    <mergeCell ref="M87:N87"/>
    <mergeCell ref="B89:C89"/>
    <mergeCell ref="D89:I89"/>
    <mergeCell ref="K89:L89"/>
    <mergeCell ref="M89:N89"/>
    <mergeCell ref="M84:N84"/>
    <mergeCell ref="B85:C85"/>
    <mergeCell ref="D85:J85"/>
    <mergeCell ref="K85:L85"/>
    <mergeCell ref="M85:N85"/>
    <mergeCell ref="B83:C83"/>
    <mergeCell ref="K83:L83"/>
    <mergeCell ref="B84:C84"/>
    <mergeCell ref="D84:J84"/>
    <mergeCell ref="K84:L84"/>
    <mergeCell ref="D83:J83"/>
    <mergeCell ref="M83:N83"/>
    <mergeCell ref="B82:C82"/>
    <mergeCell ref="D82:I82"/>
    <mergeCell ref="K82:L82"/>
    <mergeCell ref="B78:C78"/>
    <mergeCell ref="D78:J78"/>
    <mergeCell ref="K78:L78"/>
    <mergeCell ref="M78:N78"/>
    <mergeCell ref="B79:C79"/>
    <mergeCell ref="D79:J79"/>
    <mergeCell ref="K79:L79"/>
    <mergeCell ref="M79:N79"/>
    <mergeCell ref="D81:I81"/>
    <mergeCell ref="K81:L81"/>
    <mergeCell ref="M81:N81"/>
    <mergeCell ref="K70:L70"/>
    <mergeCell ref="M70:N70"/>
    <mergeCell ref="B71:C71"/>
    <mergeCell ref="D71:J71"/>
    <mergeCell ref="K71:L71"/>
    <mergeCell ref="M71:N71"/>
    <mergeCell ref="M68:N68"/>
    <mergeCell ref="B69:C69"/>
    <mergeCell ref="D69:J69"/>
    <mergeCell ref="K69:L69"/>
    <mergeCell ref="M69:N69"/>
    <mergeCell ref="B67:C67"/>
    <mergeCell ref="K67:L67"/>
    <mergeCell ref="B68:C68"/>
    <mergeCell ref="D68:J68"/>
    <mergeCell ref="K68:L68"/>
    <mergeCell ref="B66:C66"/>
    <mergeCell ref="D66:I66"/>
    <mergeCell ref="K66:L66"/>
    <mergeCell ref="B62:C62"/>
    <mergeCell ref="D62:J62"/>
    <mergeCell ref="K62:L62"/>
    <mergeCell ref="B63:C63"/>
    <mergeCell ref="D63:J63"/>
    <mergeCell ref="K63:L63"/>
    <mergeCell ref="D67:J67"/>
    <mergeCell ref="B55:C55"/>
    <mergeCell ref="D55:J55"/>
    <mergeCell ref="K55:L55"/>
    <mergeCell ref="M55:N55"/>
    <mergeCell ref="B58:C58"/>
    <mergeCell ref="D58:I58"/>
    <mergeCell ref="K58:L58"/>
    <mergeCell ref="B53:C53"/>
    <mergeCell ref="D53:J53"/>
    <mergeCell ref="K53:L53"/>
    <mergeCell ref="M53:N53"/>
    <mergeCell ref="B54:C54"/>
    <mergeCell ref="D54:J54"/>
    <mergeCell ref="K54:L54"/>
    <mergeCell ref="M54:N54"/>
    <mergeCell ref="B57:C57"/>
    <mergeCell ref="D57:I57"/>
    <mergeCell ref="K57:L57"/>
    <mergeCell ref="M57:N57"/>
    <mergeCell ref="M51:N51"/>
    <mergeCell ref="B52:C52"/>
    <mergeCell ref="D52:J52"/>
    <mergeCell ref="K52:L52"/>
    <mergeCell ref="M52:N52"/>
    <mergeCell ref="B50:C50"/>
    <mergeCell ref="D50:I50"/>
    <mergeCell ref="K50:L50"/>
    <mergeCell ref="B51:C51"/>
    <mergeCell ref="D51:J51"/>
    <mergeCell ref="K51:L51"/>
    <mergeCell ref="B47:C47"/>
    <mergeCell ref="D47:J47"/>
    <mergeCell ref="K47:L47"/>
    <mergeCell ref="M47:N47"/>
    <mergeCell ref="B49:C49"/>
    <mergeCell ref="D49:I49"/>
    <mergeCell ref="K49:L49"/>
    <mergeCell ref="M49:N49"/>
    <mergeCell ref="B45:C45"/>
    <mergeCell ref="D45:J45"/>
    <mergeCell ref="K45:L45"/>
    <mergeCell ref="M45:N45"/>
    <mergeCell ref="B46:C46"/>
    <mergeCell ref="D46:J46"/>
    <mergeCell ref="K46:L46"/>
    <mergeCell ref="M46:N46"/>
    <mergeCell ref="B41:C41"/>
    <mergeCell ref="D41:I41"/>
    <mergeCell ref="K41:L41"/>
    <mergeCell ref="B37:C37"/>
    <mergeCell ref="D37:J37"/>
    <mergeCell ref="K37:L37"/>
    <mergeCell ref="M37:N37"/>
    <mergeCell ref="M43:N43"/>
    <mergeCell ref="B44:C44"/>
    <mergeCell ref="D44:J44"/>
    <mergeCell ref="K44:L44"/>
    <mergeCell ref="M44:N44"/>
    <mergeCell ref="B42:C42"/>
    <mergeCell ref="K42:L42"/>
    <mergeCell ref="B43:C43"/>
    <mergeCell ref="D43:J43"/>
    <mergeCell ref="K43:L43"/>
    <mergeCell ref="D42:J42"/>
    <mergeCell ref="M42:N42"/>
    <mergeCell ref="M23:N23"/>
    <mergeCell ref="B33:C33"/>
    <mergeCell ref="D33:I33"/>
    <mergeCell ref="K33:L33"/>
    <mergeCell ref="B20:C20"/>
    <mergeCell ref="D20:J20"/>
    <mergeCell ref="K20:L20"/>
    <mergeCell ref="M20:N20"/>
    <mergeCell ref="B21:C21"/>
    <mergeCell ref="D21:J21"/>
    <mergeCell ref="K21:L21"/>
    <mergeCell ref="M21:N21"/>
    <mergeCell ref="B24:C24"/>
    <mergeCell ref="D24:I24"/>
    <mergeCell ref="K24:L24"/>
    <mergeCell ref="M24:N24"/>
    <mergeCell ref="B25:C25"/>
    <mergeCell ref="D25:I25"/>
    <mergeCell ref="K25:L25"/>
    <mergeCell ref="B26:C26"/>
    <mergeCell ref="B29:C29"/>
    <mergeCell ref="D29:J29"/>
    <mergeCell ref="K29:L29"/>
    <mergeCell ref="M29:N29"/>
    <mergeCell ref="B18:C18"/>
    <mergeCell ref="D18:J18"/>
    <mergeCell ref="K18:L18"/>
    <mergeCell ref="M18:N18"/>
    <mergeCell ref="B19:C19"/>
    <mergeCell ref="D19:J19"/>
    <mergeCell ref="K19:L19"/>
    <mergeCell ref="M19:N19"/>
    <mergeCell ref="B16:C16"/>
    <mergeCell ref="D16:I16"/>
    <mergeCell ref="K16:L16"/>
    <mergeCell ref="M16:N16"/>
    <mergeCell ref="B17:C17"/>
    <mergeCell ref="D17:I17"/>
    <mergeCell ref="K17:L17"/>
    <mergeCell ref="M11:N11"/>
    <mergeCell ref="K10:L10"/>
    <mergeCell ref="B11:C11"/>
    <mergeCell ref="M13:N13"/>
    <mergeCell ref="M14:N14"/>
    <mergeCell ref="K13:L13"/>
    <mergeCell ref="K14:L14"/>
    <mergeCell ref="B13:C13"/>
    <mergeCell ref="B14:C14"/>
    <mergeCell ref="D13:J13"/>
    <mergeCell ref="D14:J14"/>
    <mergeCell ref="D11:J11"/>
    <mergeCell ref="K11:L11"/>
    <mergeCell ref="B10:C10"/>
    <mergeCell ref="D10:I10"/>
    <mergeCell ref="B12:C12"/>
    <mergeCell ref="D12:J12"/>
    <mergeCell ref="K12:L12"/>
    <mergeCell ref="M12:N12"/>
    <mergeCell ref="A1:J1"/>
    <mergeCell ref="A2:J2"/>
    <mergeCell ref="A3:J3"/>
    <mergeCell ref="A4:J4"/>
    <mergeCell ref="A5:J5"/>
    <mergeCell ref="B9:C9"/>
    <mergeCell ref="K9:L9"/>
    <mergeCell ref="M9:N9"/>
    <mergeCell ref="D9:I9"/>
    <mergeCell ref="A7:N7"/>
    <mergeCell ref="B185:C185"/>
    <mergeCell ref="D185:I185"/>
    <mergeCell ref="K185:L185"/>
    <mergeCell ref="M185:N185"/>
    <mergeCell ref="B186:C186"/>
    <mergeCell ref="D186:I186"/>
    <mergeCell ref="K186:L186"/>
    <mergeCell ref="B187:C187"/>
    <mergeCell ref="D187:J187"/>
    <mergeCell ref="K187:L187"/>
    <mergeCell ref="M187:N187"/>
    <mergeCell ref="B188:C188"/>
    <mergeCell ref="D188:J188"/>
    <mergeCell ref="K188:L188"/>
    <mergeCell ref="M188:N188"/>
    <mergeCell ref="B189:C189"/>
    <mergeCell ref="D189:J189"/>
    <mergeCell ref="K189:L189"/>
    <mergeCell ref="M189:N189"/>
    <mergeCell ref="B190:C190"/>
    <mergeCell ref="D190:J190"/>
    <mergeCell ref="K190:L190"/>
    <mergeCell ref="M190:N190"/>
    <mergeCell ref="B191:C191"/>
    <mergeCell ref="D191:J191"/>
    <mergeCell ref="K191:L191"/>
    <mergeCell ref="M191:N191"/>
    <mergeCell ref="B193:C193"/>
    <mergeCell ref="D193:I193"/>
    <mergeCell ref="K193:L193"/>
    <mergeCell ref="M193:N193"/>
    <mergeCell ref="B194:C194"/>
    <mergeCell ref="D194:I194"/>
    <mergeCell ref="K194:L194"/>
    <mergeCell ref="B195:C195"/>
    <mergeCell ref="D195:J195"/>
    <mergeCell ref="K195:L195"/>
    <mergeCell ref="M195:N195"/>
    <mergeCell ref="B196:C196"/>
    <mergeCell ref="D196:J196"/>
    <mergeCell ref="K196:L196"/>
    <mergeCell ref="M196:N196"/>
    <mergeCell ref="B197:C197"/>
    <mergeCell ref="D197:J197"/>
    <mergeCell ref="K197:L197"/>
    <mergeCell ref="M197:N197"/>
    <mergeCell ref="B198:C198"/>
    <mergeCell ref="D198:J198"/>
    <mergeCell ref="K198:L198"/>
    <mergeCell ref="M198:N198"/>
    <mergeCell ref="B199:C199"/>
    <mergeCell ref="D199:J199"/>
    <mergeCell ref="K199:L199"/>
    <mergeCell ref="M199:N199"/>
    <mergeCell ref="B201:C201"/>
    <mergeCell ref="D201:I201"/>
    <mergeCell ref="K201:L201"/>
    <mergeCell ref="M201:N201"/>
    <mergeCell ref="B202:C202"/>
    <mergeCell ref="D202:I202"/>
    <mergeCell ref="K202:L202"/>
    <mergeCell ref="B203:C203"/>
    <mergeCell ref="D203:J203"/>
    <mergeCell ref="K203:L203"/>
    <mergeCell ref="M203:N203"/>
    <mergeCell ref="B204:C204"/>
    <mergeCell ref="D204:J204"/>
    <mergeCell ref="K204:L204"/>
    <mergeCell ref="M204:N204"/>
    <mergeCell ref="B205:C205"/>
    <mergeCell ref="D205:J205"/>
    <mergeCell ref="K205:L205"/>
    <mergeCell ref="M205:N205"/>
    <mergeCell ref="B206:C206"/>
    <mergeCell ref="D206:J206"/>
    <mergeCell ref="K206:L206"/>
    <mergeCell ref="M206:N206"/>
    <mergeCell ref="B207:C207"/>
    <mergeCell ref="D207:J207"/>
    <mergeCell ref="K207:L207"/>
    <mergeCell ref="M207:N207"/>
    <mergeCell ref="B209:C209"/>
    <mergeCell ref="D209:I209"/>
    <mergeCell ref="K209:L209"/>
    <mergeCell ref="M209:N209"/>
    <mergeCell ref="B210:C210"/>
    <mergeCell ref="D210:I210"/>
    <mergeCell ref="K210:L210"/>
    <mergeCell ref="B211:C211"/>
    <mergeCell ref="D211:J211"/>
    <mergeCell ref="K211:L211"/>
    <mergeCell ref="M211:N211"/>
    <mergeCell ref="B212:C212"/>
    <mergeCell ref="D212:J212"/>
    <mergeCell ref="K212:L212"/>
    <mergeCell ref="M212:N212"/>
    <mergeCell ref="B213:C213"/>
    <mergeCell ref="D213:J213"/>
    <mergeCell ref="K213:L213"/>
    <mergeCell ref="M213:N213"/>
    <mergeCell ref="B214:C214"/>
    <mergeCell ref="D214:J214"/>
    <mergeCell ref="K214:L214"/>
    <mergeCell ref="M214:N214"/>
    <mergeCell ref="B215:C215"/>
    <mergeCell ref="D215:J215"/>
    <mergeCell ref="K215:L215"/>
    <mergeCell ref="M215:N215"/>
    <mergeCell ref="B217:C217"/>
    <mergeCell ref="D217:I217"/>
    <mergeCell ref="K217:L217"/>
    <mergeCell ref="M217:N217"/>
    <mergeCell ref="B218:C218"/>
    <mergeCell ref="D218:I218"/>
    <mergeCell ref="K218:L218"/>
    <mergeCell ref="B222:C222"/>
    <mergeCell ref="D222:J222"/>
    <mergeCell ref="K222:L222"/>
    <mergeCell ref="M222:N222"/>
    <mergeCell ref="B223:C223"/>
    <mergeCell ref="D223:J223"/>
    <mergeCell ref="K223:L223"/>
    <mergeCell ref="M223:N223"/>
    <mergeCell ref="B219:C219"/>
    <mergeCell ref="D219:J219"/>
    <mergeCell ref="K219:L219"/>
    <mergeCell ref="M219:N219"/>
    <mergeCell ref="B220:C220"/>
    <mergeCell ref="D220:J220"/>
    <mergeCell ref="K220:L220"/>
    <mergeCell ref="M220:N220"/>
    <mergeCell ref="B221:C221"/>
    <mergeCell ref="D221:J221"/>
    <mergeCell ref="K221:L221"/>
    <mergeCell ref="M221:N22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sqref="A1:K8"/>
    </sheetView>
  </sheetViews>
  <sheetFormatPr defaultRowHeight="15" x14ac:dyDescent="0.25"/>
  <cols>
    <col min="8" max="8" width="34.5703125" customWidth="1"/>
    <col min="10" max="10" width="12.140625" customWidth="1"/>
    <col min="11" max="11" width="9.5703125" bestFit="1" customWidth="1"/>
    <col min="12" max="12" width="10.5703125" bestFit="1" customWidth="1"/>
    <col min="14" max="14" width="11.85546875" customWidth="1"/>
  </cols>
  <sheetData>
    <row r="1" spans="1:11" ht="31.5" x14ac:dyDescent="0.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x14ac:dyDescent="0.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x14ac:dyDescent="0.2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1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1" x14ac:dyDescent="0.25">
      <c r="A5" s="139" t="s">
        <v>4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1" ht="15.75" thickBot="1" x14ac:dyDescent="0.3"/>
    <row r="7" spans="1:11" ht="16.5" thickBot="1" x14ac:dyDescent="0.3">
      <c r="A7" s="149" t="s">
        <v>191</v>
      </c>
      <c r="B7" s="155"/>
      <c r="C7" s="155"/>
      <c r="D7" s="155"/>
      <c r="E7" s="155"/>
      <c r="F7" s="155"/>
      <c r="G7" s="155"/>
      <c r="H7" s="155"/>
      <c r="I7" s="155"/>
      <c r="J7" s="155"/>
      <c r="K7" s="156"/>
    </row>
    <row r="8" spans="1:11" ht="15.75" thickBot="1" x14ac:dyDescent="0.3"/>
    <row r="9" spans="1:11" ht="45.75" thickBot="1" x14ac:dyDescent="0.3">
      <c r="A9" s="6" t="s">
        <v>36</v>
      </c>
      <c r="B9" s="6" t="s">
        <v>37</v>
      </c>
      <c r="C9" s="160" t="s">
        <v>38</v>
      </c>
      <c r="D9" s="161"/>
      <c r="E9" s="161"/>
      <c r="F9" s="161"/>
      <c r="G9" s="161"/>
      <c r="H9" s="162"/>
      <c r="I9" s="6" t="s">
        <v>39</v>
      </c>
      <c r="J9" s="6" t="s">
        <v>90</v>
      </c>
      <c r="K9" s="6" t="s">
        <v>180</v>
      </c>
    </row>
    <row r="10" spans="1:11" x14ac:dyDescent="0.25">
      <c r="A10" s="17"/>
      <c r="B10" s="17" t="s">
        <v>117</v>
      </c>
      <c r="C10" s="197" t="s">
        <v>110</v>
      </c>
      <c r="D10" s="198"/>
      <c r="E10" s="198"/>
      <c r="F10" s="198"/>
      <c r="G10" s="198"/>
      <c r="H10" s="198"/>
      <c r="I10" s="17" t="s">
        <v>56</v>
      </c>
      <c r="J10" s="17"/>
      <c r="K10" s="43">
        <v>188.29</v>
      </c>
    </row>
    <row r="11" spans="1:11" x14ac:dyDescent="0.25">
      <c r="A11" s="7"/>
      <c r="B11" s="7" t="s">
        <v>127</v>
      </c>
      <c r="C11" s="135" t="s">
        <v>112</v>
      </c>
      <c r="D11" s="136"/>
      <c r="E11" s="136"/>
      <c r="F11" s="136"/>
      <c r="G11" s="136"/>
      <c r="H11" s="137"/>
      <c r="I11" s="7" t="s">
        <v>57</v>
      </c>
      <c r="J11" s="11">
        <v>1</v>
      </c>
      <c r="K11" s="11">
        <v>132</v>
      </c>
    </row>
    <row r="12" spans="1:11" x14ac:dyDescent="0.25">
      <c r="A12" s="7"/>
      <c r="B12" s="7" t="s">
        <v>128</v>
      </c>
      <c r="C12" s="135" t="s">
        <v>111</v>
      </c>
      <c r="D12" s="136"/>
      <c r="E12" s="136"/>
      <c r="F12" s="136"/>
      <c r="G12" s="136"/>
      <c r="H12" s="137"/>
      <c r="I12" s="7" t="s">
        <v>57</v>
      </c>
      <c r="J12" s="11">
        <v>6.2500000000000003E-3</v>
      </c>
      <c r="K12" s="11">
        <v>7205.96</v>
      </c>
    </row>
    <row r="13" spans="1:11" x14ac:dyDescent="0.25">
      <c r="A13" s="7"/>
      <c r="B13" s="7" t="s">
        <v>129</v>
      </c>
      <c r="C13" s="135" t="s">
        <v>113</v>
      </c>
      <c r="D13" s="136"/>
      <c r="E13" s="136"/>
      <c r="F13" s="136"/>
      <c r="G13" s="136"/>
      <c r="H13" s="137"/>
      <c r="I13" s="7" t="s">
        <v>57</v>
      </c>
      <c r="J13" s="11">
        <v>0.28125</v>
      </c>
      <c r="K13" s="11">
        <v>40</v>
      </c>
    </row>
    <row r="14" spans="1:11" x14ac:dyDescent="0.25">
      <c r="A14" s="7"/>
      <c r="B14" s="7"/>
      <c r="C14" s="141"/>
      <c r="D14" s="141"/>
      <c r="E14" s="141"/>
      <c r="F14" s="141"/>
      <c r="G14" s="141"/>
      <c r="H14" s="141"/>
      <c r="I14" s="7"/>
      <c r="J14" s="7"/>
      <c r="K14" s="7"/>
    </row>
    <row r="15" spans="1:11" x14ac:dyDescent="0.25">
      <c r="A15" s="7"/>
      <c r="B15" s="7"/>
      <c r="C15" s="141"/>
      <c r="D15" s="141"/>
      <c r="E15" s="141"/>
      <c r="F15" s="141"/>
      <c r="G15" s="141"/>
      <c r="H15" s="141"/>
      <c r="I15" s="7"/>
      <c r="J15" s="7"/>
      <c r="K15" s="7"/>
    </row>
    <row r="16" spans="1:11" x14ac:dyDescent="0.25">
      <c r="A16" s="7"/>
      <c r="B16" s="7"/>
      <c r="C16" s="141"/>
      <c r="D16" s="141"/>
      <c r="E16" s="141"/>
      <c r="F16" s="141"/>
      <c r="G16" s="141"/>
      <c r="H16" s="141"/>
      <c r="I16" s="7"/>
      <c r="J16" s="7"/>
      <c r="K16" s="7"/>
    </row>
    <row r="17" spans="1:11" ht="15.75" thickBot="1" x14ac:dyDescent="0.3"/>
    <row r="18" spans="1:11" ht="45.75" thickBot="1" x14ac:dyDescent="0.3">
      <c r="A18" s="6" t="s">
        <v>36</v>
      </c>
      <c r="B18" s="6" t="s">
        <v>37</v>
      </c>
      <c r="C18" s="160" t="s">
        <v>38</v>
      </c>
      <c r="D18" s="161"/>
      <c r="E18" s="161"/>
      <c r="F18" s="161"/>
      <c r="G18" s="161"/>
      <c r="H18" s="162"/>
      <c r="I18" s="6" t="s">
        <v>39</v>
      </c>
      <c r="J18" s="6" t="s">
        <v>90</v>
      </c>
      <c r="K18" s="6" t="s">
        <v>43</v>
      </c>
    </row>
    <row r="19" spans="1:11" x14ac:dyDescent="0.25">
      <c r="A19" s="17"/>
      <c r="B19" s="17" t="s">
        <v>109</v>
      </c>
      <c r="C19" s="197" t="s">
        <v>118</v>
      </c>
      <c r="D19" s="198"/>
      <c r="E19" s="198"/>
      <c r="F19" s="198"/>
      <c r="G19" s="198"/>
      <c r="H19" s="198"/>
      <c r="I19" s="17"/>
      <c r="J19" s="17"/>
      <c r="K19" s="50">
        <v>188.06</v>
      </c>
    </row>
    <row r="20" spans="1:11" x14ac:dyDescent="0.25">
      <c r="A20" s="7"/>
      <c r="B20" s="7" t="s">
        <v>127</v>
      </c>
      <c r="C20" s="135" t="s">
        <v>119</v>
      </c>
      <c r="D20" s="136"/>
      <c r="E20" s="136"/>
      <c r="F20" s="136"/>
      <c r="G20" s="136"/>
      <c r="H20" s="137"/>
      <c r="I20" s="7" t="s">
        <v>56</v>
      </c>
      <c r="J20" s="11">
        <v>1</v>
      </c>
      <c r="K20" s="11">
        <v>132</v>
      </c>
    </row>
    <row r="21" spans="1:11" x14ac:dyDescent="0.25">
      <c r="A21" s="7"/>
      <c r="B21" s="7" t="s">
        <v>141</v>
      </c>
      <c r="C21" s="135" t="s">
        <v>111</v>
      </c>
      <c r="D21" s="136"/>
      <c r="E21" s="136"/>
      <c r="F21" s="136"/>
      <c r="G21" s="136"/>
      <c r="H21" s="137"/>
      <c r="I21" s="7" t="s">
        <v>57</v>
      </c>
      <c r="J21" s="11">
        <v>1.666666E-2</v>
      </c>
      <c r="K21" s="11">
        <v>7170.08</v>
      </c>
    </row>
    <row r="22" spans="1:11" x14ac:dyDescent="0.25">
      <c r="A22" s="7"/>
      <c r="B22" s="7" t="s">
        <v>129</v>
      </c>
      <c r="C22" s="135" t="s">
        <v>113</v>
      </c>
      <c r="D22" s="136"/>
      <c r="E22" s="136"/>
      <c r="F22" s="136"/>
      <c r="G22" s="136"/>
      <c r="H22" s="137"/>
      <c r="I22" s="7" t="s">
        <v>57</v>
      </c>
      <c r="J22" s="11">
        <v>0.28125</v>
      </c>
      <c r="K22" s="11">
        <v>40</v>
      </c>
    </row>
    <row r="23" spans="1:11" x14ac:dyDescent="0.25">
      <c r="A23" s="7"/>
      <c r="B23" s="7"/>
      <c r="C23" s="141"/>
      <c r="D23" s="141"/>
      <c r="E23" s="141"/>
      <c r="F23" s="141"/>
      <c r="G23" s="141"/>
      <c r="H23" s="141"/>
      <c r="I23" s="7"/>
      <c r="J23" s="7"/>
      <c r="K23" s="11"/>
    </row>
    <row r="24" spans="1:11" x14ac:dyDescent="0.25">
      <c r="A24" s="7"/>
      <c r="B24" s="7"/>
      <c r="C24" s="141"/>
      <c r="D24" s="141"/>
      <c r="E24" s="141"/>
      <c r="F24" s="141"/>
      <c r="G24" s="141"/>
      <c r="H24" s="141"/>
      <c r="I24" s="7"/>
      <c r="J24" s="7"/>
      <c r="K24" s="7"/>
    </row>
    <row r="25" spans="1:11" x14ac:dyDescent="0.25">
      <c r="A25" s="7"/>
      <c r="B25" s="7"/>
      <c r="C25" s="141"/>
      <c r="D25" s="141"/>
      <c r="E25" s="141"/>
      <c r="F25" s="141"/>
      <c r="G25" s="141"/>
      <c r="H25" s="141"/>
      <c r="I25" s="7"/>
      <c r="J25" s="7"/>
      <c r="K25" s="7"/>
    </row>
  </sheetData>
  <mergeCells count="22">
    <mergeCell ref="C21:H21"/>
    <mergeCell ref="C22:H22"/>
    <mergeCell ref="C23:H23"/>
    <mergeCell ref="C24:H24"/>
    <mergeCell ref="C25:H25"/>
    <mergeCell ref="C19:H19"/>
    <mergeCell ref="C20:H20"/>
    <mergeCell ref="C10:H10"/>
    <mergeCell ref="C11:H11"/>
    <mergeCell ref="C12:H12"/>
    <mergeCell ref="C13:H13"/>
    <mergeCell ref="C14:H14"/>
    <mergeCell ref="A1:J1"/>
    <mergeCell ref="A2:J2"/>
    <mergeCell ref="A3:J3"/>
    <mergeCell ref="A4:J4"/>
    <mergeCell ref="A5:J5"/>
    <mergeCell ref="C9:H9"/>
    <mergeCell ref="C15:H15"/>
    <mergeCell ref="C16:H16"/>
    <mergeCell ref="C18:H18"/>
    <mergeCell ref="A7:K7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K25" sqref="K25"/>
    </sheetView>
  </sheetViews>
  <sheetFormatPr defaultRowHeight="15" x14ac:dyDescent="0.25"/>
  <cols>
    <col min="9" max="9" width="25.28515625" customWidth="1"/>
    <col min="10" max="10" width="20.28515625" customWidth="1"/>
  </cols>
  <sheetData>
    <row r="1" spans="1:13" ht="31.5" x14ac:dyDescent="0.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3" x14ac:dyDescent="0.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3" x14ac:dyDescent="0.2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3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3" x14ac:dyDescent="0.25">
      <c r="A5" s="139" t="s">
        <v>4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3" ht="15.75" thickBot="1" x14ac:dyDescent="0.3"/>
    <row r="7" spans="1:13" ht="16.5" thickBot="1" x14ac:dyDescent="0.3">
      <c r="A7" s="149" t="s">
        <v>194</v>
      </c>
      <c r="B7" s="155"/>
      <c r="C7" s="155"/>
      <c r="D7" s="155"/>
      <c r="E7" s="155"/>
      <c r="F7" s="155"/>
      <c r="G7" s="155"/>
      <c r="H7" s="155"/>
      <c r="I7" s="155"/>
      <c r="J7" s="155"/>
      <c r="K7" s="156"/>
      <c r="L7" s="118"/>
      <c r="M7" s="118"/>
    </row>
    <row r="8" spans="1:13" ht="15.75" thickBot="1" x14ac:dyDescent="0.3"/>
    <row r="9" spans="1:13" s="119" customFormat="1" ht="15.75" thickBot="1" x14ac:dyDescent="0.3">
      <c r="A9" s="120" t="s">
        <v>95</v>
      </c>
      <c r="B9" s="205" t="s">
        <v>193</v>
      </c>
      <c r="C9" s="206"/>
      <c r="D9" s="206"/>
      <c r="E9" s="206"/>
      <c r="F9" s="206"/>
      <c r="G9" s="206"/>
      <c r="H9" s="206"/>
      <c r="I9" s="207"/>
      <c r="J9" s="84" t="s">
        <v>97</v>
      </c>
      <c r="K9" s="84" t="s">
        <v>101</v>
      </c>
    </row>
    <row r="10" spans="1:13" s="119" customFormat="1" x14ac:dyDescent="0.25">
      <c r="A10" s="121">
        <v>1</v>
      </c>
      <c r="B10" s="208" t="s">
        <v>195</v>
      </c>
      <c r="C10" s="209"/>
      <c r="D10" s="209"/>
      <c r="E10" s="209"/>
      <c r="F10" s="209"/>
      <c r="G10" s="209"/>
      <c r="H10" s="209"/>
      <c r="I10" s="210"/>
      <c r="J10" s="88">
        <f>PO!O9</f>
        <v>1500000.000086236</v>
      </c>
      <c r="K10" s="122">
        <f>(J10*100%)/J10</f>
        <v>1</v>
      </c>
    </row>
    <row r="11" spans="1:13" s="119" customFormat="1" x14ac:dyDescent="0.25">
      <c r="A11" s="75" t="s">
        <v>45</v>
      </c>
      <c r="B11" s="202" t="s">
        <v>81</v>
      </c>
      <c r="C11" s="203"/>
      <c r="D11" s="203"/>
      <c r="E11" s="203"/>
      <c r="F11" s="203"/>
      <c r="G11" s="203"/>
      <c r="H11" s="203"/>
      <c r="I11" s="204"/>
      <c r="J11" s="76">
        <f>PO!O10</f>
        <v>604127.76009627257</v>
      </c>
      <c r="K11" s="65">
        <f>(J11*100%)/J10</f>
        <v>0.40275184004102721</v>
      </c>
    </row>
    <row r="12" spans="1:13" x14ac:dyDescent="0.25">
      <c r="A12" s="10" t="s">
        <v>46</v>
      </c>
      <c r="B12" s="199" t="s">
        <v>82</v>
      </c>
      <c r="C12" s="200"/>
      <c r="D12" s="200"/>
      <c r="E12" s="200"/>
      <c r="F12" s="200"/>
      <c r="G12" s="200"/>
      <c r="H12" s="200"/>
      <c r="I12" s="201"/>
      <c r="J12" s="12">
        <f>PO!O11</f>
        <v>163446.54000803508</v>
      </c>
      <c r="K12" s="49">
        <f>(J12*100%)/J10</f>
        <v>0.10896435999909228</v>
      </c>
    </row>
    <row r="13" spans="1:13" x14ac:dyDescent="0.25">
      <c r="A13" s="10" t="s">
        <v>48</v>
      </c>
      <c r="B13" s="199" t="s">
        <v>83</v>
      </c>
      <c r="C13" s="200"/>
      <c r="D13" s="200"/>
      <c r="E13" s="200"/>
      <c r="F13" s="200"/>
      <c r="G13" s="200"/>
      <c r="H13" s="200"/>
      <c r="I13" s="201"/>
      <c r="J13" s="12">
        <f>PO!O17</f>
        <v>57045.710000299208</v>
      </c>
      <c r="K13" s="49">
        <f>(J13*100%)/J10</f>
        <v>3.8030473331346404E-2</v>
      </c>
    </row>
    <row r="14" spans="1:13" x14ac:dyDescent="0.25">
      <c r="A14" s="10" t="s">
        <v>51</v>
      </c>
      <c r="B14" s="158" t="s">
        <v>84</v>
      </c>
      <c r="C14" s="158"/>
      <c r="D14" s="158"/>
      <c r="E14" s="158"/>
      <c r="F14" s="158"/>
      <c r="G14" s="158"/>
      <c r="H14" s="158"/>
      <c r="I14" s="158"/>
      <c r="J14" s="12">
        <f>PO!O22</f>
        <v>298990.00008188921</v>
      </c>
      <c r="K14" s="49">
        <f>(J14*100%)/J10</f>
        <v>0.19932666670980004</v>
      </c>
    </row>
    <row r="15" spans="1:13" ht="15" customHeight="1" x14ac:dyDescent="0.25">
      <c r="A15" s="10" t="s">
        <v>53</v>
      </c>
      <c r="B15" s="211" t="s">
        <v>196</v>
      </c>
      <c r="C15" s="200"/>
      <c r="D15" s="200"/>
      <c r="E15" s="200"/>
      <c r="F15" s="200"/>
      <c r="G15" s="200"/>
      <c r="H15" s="200"/>
      <c r="I15" s="201"/>
      <c r="J15" s="12">
        <f>PO!O30</f>
        <v>18645.509999999998</v>
      </c>
      <c r="K15" s="49">
        <f>(J15*100%)/J10</f>
        <v>1.243033999928537E-2</v>
      </c>
    </row>
    <row r="16" spans="1:13" x14ac:dyDescent="0.25">
      <c r="A16" s="10" t="s">
        <v>54</v>
      </c>
      <c r="B16" s="199" t="s">
        <v>197</v>
      </c>
      <c r="C16" s="200"/>
      <c r="D16" s="200"/>
      <c r="E16" s="200"/>
      <c r="F16" s="200"/>
      <c r="G16" s="200"/>
      <c r="H16" s="200"/>
      <c r="I16" s="201"/>
      <c r="J16" s="12">
        <f>PO!O31</f>
        <v>66000.000006049071</v>
      </c>
      <c r="K16" s="49">
        <f>(J16*100%)/J10</f>
        <v>4.4000000001503121E-2</v>
      </c>
    </row>
    <row r="17" spans="1:11" s="119" customFormat="1" x14ac:dyDescent="0.25">
      <c r="A17" s="75" t="s">
        <v>58</v>
      </c>
      <c r="B17" s="202" t="s">
        <v>178</v>
      </c>
      <c r="C17" s="203"/>
      <c r="D17" s="203"/>
      <c r="E17" s="203"/>
      <c r="F17" s="203"/>
      <c r="G17" s="203"/>
      <c r="H17" s="203"/>
      <c r="I17" s="204"/>
      <c r="J17" s="76">
        <f>PO!O32</f>
        <v>895872.23998996348</v>
      </c>
      <c r="K17" s="123">
        <f>(J17*100%)/J10</f>
        <v>0.59724815995897274</v>
      </c>
    </row>
    <row r="18" spans="1:11" x14ac:dyDescent="0.25">
      <c r="A18" s="10" t="s">
        <v>59</v>
      </c>
      <c r="B18" s="199" t="s">
        <v>82</v>
      </c>
      <c r="C18" s="200"/>
      <c r="D18" s="200"/>
      <c r="E18" s="200"/>
      <c r="F18" s="200"/>
      <c r="G18" s="200"/>
      <c r="H18" s="200"/>
      <c r="I18" s="201"/>
      <c r="J18" s="12">
        <f>PO!O33</f>
        <v>315761.08000185242</v>
      </c>
      <c r="K18" s="49">
        <f>(J18*100%)/J10</f>
        <v>0.21050738665579941</v>
      </c>
    </row>
    <row r="19" spans="1:11" x14ac:dyDescent="0.25">
      <c r="A19" s="10" t="s">
        <v>60</v>
      </c>
      <c r="B19" s="199" t="s">
        <v>198</v>
      </c>
      <c r="C19" s="200"/>
      <c r="D19" s="200"/>
      <c r="E19" s="200"/>
      <c r="F19" s="200"/>
      <c r="G19" s="200"/>
      <c r="H19" s="200"/>
      <c r="I19" s="201"/>
      <c r="J19" s="12">
        <f>PO!O39</f>
        <v>113541.15998324344</v>
      </c>
      <c r="K19" s="49">
        <f>(J19*100%)/J10</f>
        <v>7.5694106651143928E-2</v>
      </c>
    </row>
    <row r="20" spans="1:11" x14ac:dyDescent="0.25">
      <c r="A20" s="10" t="s">
        <v>186</v>
      </c>
      <c r="B20" s="199" t="s">
        <v>199</v>
      </c>
      <c r="C20" s="200"/>
      <c r="D20" s="200"/>
      <c r="E20" s="200"/>
      <c r="F20" s="200"/>
      <c r="G20" s="200"/>
      <c r="H20" s="200"/>
      <c r="I20" s="201"/>
      <c r="J20" s="12">
        <f>PO!O44</f>
        <v>303280.00000884855</v>
      </c>
      <c r="K20" s="49">
        <f>(J20*100%)/J10</f>
        <v>0.20218666666094184</v>
      </c>
    </row>
    <row r="21" spans="1:11" x14ac:dyDescent="0.25">
      <c r="A21" s="10" t="s">
        <v>61</v>
      </c>
      <c r="B21" s="199" t="s">
        <v>200</v>
      </c>
      <c r="C21" s="200"/>
      <c r="D21" s="200"/>
      <c r="E21" s="200"/>
      <c r="F21" s="200"/>
      <c r="G21" s="200"/>
      <c r="H21" s="200"/>
      <c r="I21" s="201"/>
      <c r="J21" s="12">
        <f>PO!O51</f>
        <v>37290</v>
      </c>
      <c r="K21" s="49">
        <f>(J21*100%)/J10</f>
        <v>2.4859999998570782E-2</v>
      </c>
    </row>
    <row r="22" spans="1:11" x14ac:dyDescent="0.25">
      <c r="A22" s="10" t="s">
        <v>177</v>
      </c>
      <c r="B22" s="158" t="s">
        <v>116</v>
      </c>
      <c r="C22" s="158"/>
      <c r="D22" s="158"/>
      <c r="E22" s="158"/>
      <c r="F22" s="158"/>
      <c r="G22" s="158"/>
      <c r="H22" s="158"/>
      <c r="I22" s="158"/>
      <c r="J22" s="12">
        <f>PO!O52</f>
        <v>125999.99999601911</v>
      </c>
      <c r="K22" s="49">
        <f>(J22*100%)/J10</f>
        <v>8.3999999992516852E-2</v>
      </c>
    </row>
    <row r="23" spans="1:11" x14ac:dyDescent="0.25">
      <c r="B23" s="192"/>
      <c r="C23" s="192"/>
      <c r="D23" s="192"/>
      <c r="E23" s="192"/>
      <c r="F23" s="192"/>
      <c r="G23" s="192"/>
      <c r="H23" s="192"/>
      <c r="I23" s="192"/>
    </row>
  </sheetData>
  <mergeCells count="21">
    <mergeCell ref="A7:K7"/>
    <mergeCell ref="A1:J1"/>
    <mergeCell ref="A2:J2"/>
    <mergeCell ref="A3:J3"/>
    <mergeCell ref="A4:J4"/>
    <mergeCell ref="A5:J5"/>
    <mergeCell ref="B21:I21"/>
    <mergeCell ref="B9:I9"/>
    <mergeCell ref="B23:I23"/>
    <mergeCell ref="B10:I10"/>
    <mergeCell ref="B11:I11"/>
    <mergeCell ref="B12:I12"/>
    <mergeCell ref="B13:I13"/>
    <mergeCell ref="B14:I14"/>
    <mergeCell ref="B15:I15"/>
    <mergeCell ref="B22:I22"/>
    <mergeCell ref="B16:I16"/>
    <mergeCell ref="B17:I17"/>
    <mergeCell ref="B18:I18"/>
    <mergeCell ref="B19:I19"/>
    <mergeCell ref="B20:I20"/>
  </mergeCells>
  <pageMargins left="0.511811024" right="0.511811024" top="0.78740157499999996" bottom="0.78740157499999996" header="0.31496062000000002" footer="0.31496062000000002"/>
  <pageSetup paperSize="9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D11" sqref="D11"/>
    </sheetView>
  </sheetViews>
  <sheetFormatPr defaultRowHeight="15" x14ac:dyDescent="0.25"/>
  <cols>
    <col min="1" max="1" width="4.7109375" customWidth="1"/>
    <col min="2" max="2" width="24.85546875" customWidth="1"/>
    <col min="3" max="3" width="15.7109375" customWidth="1"/>
    <col min="4" max="4" width="8" customWidth="1"/>
    <col min="5" max="5" width="10.28515625" customWidth="1"/>
    <col min="6" max="6" width="5.5703125" customWidth="1"/>
    <col min="7" max="7" width="10.28515625" customWidth="1"/>
    <col min="8" max="8" width="6" customWidth="1"/>
    <col min="9" max="9" width="10.42578125" customWidth="1"/>
    <col min="10" max="10" width="6.140625" customWidth="1"/>
    <col min="11" max="11" width="10.42578125" customWidth="1"/>
    <col min="12" max="12" width="6.42578125" customWidth="1"/>
    <col min="13" max="13" width="10.5703125" customWidth="1"/>
    <col min="14" max="14" width="6.28515625" customWidth="1"/>
  </cols>
  <sheetData>
    <row r="1" spans="1:14" ht="31.5" x14ac:dyDescent="0.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4" x14ac:dyDescent="0.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4" x14ac:dyDescent="0.2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4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4" x14ac:dyDescent="0.25">
      <c r="A5" s="139" t="s">
        <v>4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4" ht="15.75" thickBot="1" x14ac:dyDescent="0.3"/>
    <row r="7" spans="1:14" ht="16.5" thickBot="1" x14ac:dyDescent="0.3">
      <c r="A7" s="149" t="s">
        <v>192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ht="15.75" thickBot="1" x14ac:dyDescent="0.3">
      <c r="A8" s="212" t="s">
        <v>95</v>
      </c>
      <c r="B8" s="212" t="s">
        <v>96</v>
      </c>
      <c r="C8" s="213" t="s">
        <v>97</v>
      </c>
      <c r="D8" s="214" t="s">
        <v>98</v>
      </c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5.75" thickBot="1" x14ac:dyDescent="0.3">
      <c r="A9" s="212"/>
      <c r="B9" s="212"/>
      <c r="C9" s="213"/>
      <c r="D9" s="82" t="s">
        <v>99</v>
      </c>
      <c r="E9" s="83" t="s">
        <v>100</v>
      </c>
      <c r="F9" s="82" t="s">
        <v>101</v>
      </c>
      <c r="G9" s="83" t="s">
        <v>102</v>
      </c>
      <c r="H9" s="82" t="s">
        <v>101</v>
      </c>
      <c r="I9" s="83" t="s">
        <v>103</v>
      </c>
      <c r="J9" s="82" t="s">
        <v>101</v>
      </c>
      <c r="K9" s="83" t="s">
        <v>104</v>
      </c>
      <c r="L9" s="82" t="s">
        <v>101</v>
      </c>
      <c r="M9" s="86" t="s">
        <v>187</v>
      </c>
      <c r="N9" s="85" t="s">
        <v>101</v>
      </c>
    </row>
    <row r="10" spans="1:14" ht="30" x14ac:dyDescent="0.25">
      <c r="A10" s="56">
        <v>1</v>
      </c>
      <c r="B10" s="57" t="str">
        <f>PO!D9</f>
        <v>TRES BARRACÕES PRÉ-MOLDADOS</v>
      </c>
      <c r="C10" s="58">
        <f>PO!O9</f>
        <v>1500000.000086236</v>
      </c>
      <c r="D10" s="59">
        <v>1</v>
      </c>
      <c r="E10" s="91">
        <f>SUM(E11,E17)</f>
        <v>223222.82649877117</v>
      </c>
      <c r="F10" s="61">
        <f>(E10*100%)/C10</f>
        <v>0.14881521765729197</v>
      </c>
      <c r="G10" s="91">
        <f>SUM(G11,G17)</f>
        <v>209238.94899877117</v>
      </c>
      <c r="H10" s="97">
        <f>(G10*100%)/C10</f>
        <v>0.13949263265782791</v>
      </c>
      <c r="I10" s="91">
        <f>SUM(I11,I17)</f>
        <v>209238.94899877117</v>
      </c>
      <c r="J10" s="97">
        <f>(I10*100%)/C10</f>
        <v>0.13949263265782791</v>
      </c>
      <c r="K10" s="91">
        <f>SUM(K11,K17)</f>
        <v>209238.94899877117</v>
      </c>
      <c r="L10" s="60">
        <f>(K10*100%)/C10</f>
        <v>0.13949263265782791</v>
      </c>
      <c r="M10" s="87">
        <f>SUM(M11,M17)</f>
        <v>649060.32659115142</v>
      </c>
      <c r="N10" s="88">
        <f>(M10*100%)/C10</f>
        <v>0.43270688436922433</v>
      </c>
    </row>
    <row r="11" spans="1:14" x14ac:dyDescent="0.25">
      <c r="A11" s="62" t="s">
        <v>45</v>
      </c>
      <c r="B11" s="63" t="str">
        <f>PO!D10</f>
        <v>BARRACÃO TIPO 01</v>
      </c>
      <c r="C11" s="64">
        <f>PO!O10</f>
        <v>604127.76009627257</v>
      </c>
      <c r="D11" s="65">
        <f>(C11*100%)/C10</f>
        <v>0.40275184004102721</v>
      </c>
      <c r="E11" s="80">
        <f>SUM(E12:E16)</f>
        <v>75781.266503293387</v>
      </c>
      <c r="F11" s="67">
        <f>(E11*100%)/C11</f>
        <v>0.12543913971312465</v>
      </c>
      <c r="G11" s="68">
        <f>SUM(G12:G16)</f>
        <v>71119.889003293385</v>
      </c>
      <c r="H11" s="90">
        <f>(G11*100%)/C11</f>
        <v>0.11772325938467033</v>
      </c>
      <c r="I11" s="79">
        <f>SUM(I12:I16)</f>
        <v>71119.889003293385</v>
      </c>
      <c r="J11" s="90">
        <f>(I11*100%)/C11</f>
        <v>0.11772325938467033</v>
      </c>
      <c r="K11" s="66">
        <f>SUM(K12:K16)</f>
        <v>71119.889003293385</v>
      </c>
      <c r="L11" s="81">
        <f>(K11*100%)/C11</f>
        <v>0.11772325938467033</v>
      </c>
      <c r="M11" s="98">
        <f>SUM(M12:M16)</f>
        <v>314986.82658309903</v>
      </c>
      <c r="N11" s="76">
        <f>(M11*100%)/C10</f>
        <v>0.20999121770999349</v>
      </c>
    </row>
    <row r="12" spans="1:14" ht="15" customHeight="1" x14ac:dyDescent="0.25">
      <c r="A12" s="69" t="s">
        <v>46</v>
      </c>
      <c r="B12" s="77" t="str">
        <f>PO!D11</f>
        <v>ESTRUTURA DE CONCRETO</v>
      </c>
      <c r="C12" s="70">
        <f>PO!O11</f>
        <v>163446.54000803508</v>
      </c>
      <c r="D12" s="65">
        <f>(C12*100%)/C10</f>
        <v>0.10896435999909228</v>
      </c>
      <c r="E12" s="71">
        <f>(C12*F12)/100%</f>
        <v>40861.63500200877</v>
      </c>
      <c r="F12" s="72">
        <v>0.25</v>
      </c>
      <c r="G12" s="71">
        <f>(C12*H12)/100%</f>
        <v>40861.63500200877</v>
      </c>
      <c r="H12" s="72">
        <v>0.25</v>
      </c>
      <c r="I12" s="71">
        <f>(C12*J12)/100%</f>
        <v>40861.63500200877</v>
      </c>
      <c r="J12" s="92">
        <v>0.25</v>
      </c>
      <c r="K12" s="71">
        <f>(C12*L12)/100%</f>
        <v>40861.63500200877</v>
      </c>
      <c r="L12" s="72">
        <v>0.25</v>
      </c>
      <c r="M12" s="71">
        <f>(C12*N12)/100%</f>
        <v>0</v>
      </c>
      <c r="N12" s="89">
        <v>0</v>
      </c>
    </row>
    <row r="13" spans="1:14" ht="15" customHeight="1" x14ac:dyDescent="0.25">
      <c r="A13" s="69" t="s">
        <v>48</v>
      </c>
      <c r="B13" s="77" t="str">
        <f>PO!D17</f>
        <v>VIGAMENTO</v>
      </c>
      <c r="C13" s="70">
        <f>PO!O17</f>
        <v>57045.710000299208</v>
      </c>
      <c r="D13" s="65">
        <f>(C13*100%)/C10</f>
        <v>3.8030473331346404E-2</v>
      </c>
      <c r="E13" s="71">
        <f>(C13*F13)/100%</f>
        <v>14261.427500074802</v>
      </c>
      <c r="F13" s="72">
        <v>0.25</v>
      </c>
      <c r="G13" s="71">
        <f t="shared" ref="G13:G16" si="0">(C13*H13)/100%</f>
        <v>14261.427500074802</v>
      </c>
      <c r="H13" s="72">
        <v>0.25</v>
      </c>
      <c r="I13" s="71">
        <f t="shared" ref="I13:I16" si="1">(C13*J13)/100%</f>
        <v>14261.427500074802</v>
      </c>
      <c r="J13" s="92">
        <v>0.25</v>
      </c>
      <c r="K13" s="71">
        <f t="shared" ref="K13:K16" si="2">(C13*L13)/100%</f>
        <v>14261.427500074802</v>
      </c>
      <c r="L13" s="72">
        <v>0.25</v>
      </c>
      <c r="M13" s="71">
        <f t="shared" ref="M13:M16" si="3">(C13*N13)/100%</f>
        <v>0</v>
      </c>
      <c r="N13" s="89">
        <v>0</v>
      </c>
    </row>
    <row r="14" spans="1:14" ht="14.25" customHeight="1" x14ac:dyDescent="0.25">
      <c r="A14" s="69" t="s">
        <v>51</v>
      </c>
      <c r="B14" s="77" t="str">
        <f>PO!D22</f>
        <v>COBERTURA</v>
      </c>
      <c r="C14" s="70">
        <f>PO!O22</f>
        <v>298990.00008188921</v>
      </c>
      <c r="D14" s="65">
        <f>(C14*100%)/C10</f>
        <v>0.19932666670980004</v>
      </c>
      <c r="E14" s="71">
        <f t="shared" ref="E14:E16" si="4">(C14*F14)/100%</f>
        <v>0</v>
      </c>
      <c r="F14" s="72">
        <v>0</v>
      </c>
      <c r="G14" s="71">
        <f t="shared" si="0"/>
        <v>0</v>
      </c>
      <c r="H14" s="72">
        <v>0</v>
      </c>
      <c r="I14" s="71">
        <f t="shared" si="1"/>
        <v>0</v>
      </c>
      <c r="J14" s="72">
        <v>0</v>
      </c>
      <c r="K14" s="71">
        <f t="shared" si="2"/>
        <v>0</v>
      </c>
      <c r="L14" s="72">
        <v>0</v>
      </c>
      <c r="M14" s="99">
        <f t="shared" si="3"/>
        <v>298990.00008188921</v>
      </c>
      <c r="N14" s="89">
        <v>1</v>
      </c>
    </row>
    <row r="15" spans="1:14" ht="39" customHeight="1" x14ac:dyDescent="0.25">
      <c r="A15" s="69" t="s">
        <v>53</v>
      </c>
      <c r="B15" s="77" t="str">
        <f>PO!D30</f>
        <v>MOBILIZAÇÃO, DESMOBILIZAÇÃO, GABARITO DE OBRA E PLACA DE OBRA</v>
      </c>
      <c r="C15" s="70">
        <f>PO!O30</f>
        <v>18645.509999999998</v>
      </c>
      <c r="D15" s="65">
        <f>(C15*100%)/C10</f>
        <v>1.243033999928537E-2</v>
      </c>
      <c r="E15" s="71">
        <f t="shared" si="4"/>
        <v>7458.2039999999997</v>
      </c>
      <c r="F15" s="72">
        <v>0.4</v>
      </c>
      <c r="G15" s="95">
        <f t="shared" si="0"/>
        <v>2796.8264999999997</v>
      </c>
      <c r="H15" s="72">
        <v>0.15</v>
      </c>
      <c r="I15" s="95">
        <f t="shared" si="1"/>
        <v>2796.8264999999997</v>
      </c>
      <c r="J15" s="72">
        <v>0.15</v>
      </c>
      <c r="K15" s="71">
        <f t="shared" si="2"/>
        <v>2796.8264999999997</v>
      </c>
      <c r="L15" s="72">
        <v>0.15</v>
      </c>
      <c r="M15" s="10">
        <f t="shared" si="3"/>
        <v>2796.8264999999997</v>
      </c>
      <c r="N15" s="89">
        <v>0.15</v>
      </c>
    </row>
    <row r="16" spans="1:14" ht="13.5" customHeight="1" x14ac:dyDescent="0.25">
      <c r="A16" s="69" t="s">
        <v>54</v>
      </c>
      <c r="B16" s="77" t="str">
        <f>PO!D31</f>
        <v>MÃO DE OBRA</v>
      </c>
      <c r="C16" s="70">
        <f>PO!O31</f>
        <v>66000.000006049071</v>
      </c>
      <c r="D16" s="65">
        <f>(C16*100%)/C10</f>
        <v>4.4000000001503121E-2</v>
      </c>
      <c r="E16" s="71">
        <f t="shared" si="4"/>
        <v>13200.000001209815</v>
      </c>
      <c r="F16" s="72">
        <v>0.2</v>
      </c>
      <c r="G16" s="71">
        <f t="shared" si="0"/>
        <v>13200.000001209815</v>
      </c>
      <c r="H16" s="72">
        <v>0.2</v>
      </c>
      <c r="I16" s="71">
        <f t="shared" si="1"/>
        <v>13200.000001209815</v>
      </c>
      <c r="J16" s="72">
        <v>0.2</v>
      </c>
      <c r="K16" s="71">
        <f t="shared" si="2"/>
        <v>13200.000001209815</v>
      </c>
      <c r="L16" s="72">
        <v>0.2</v>
      </c>
      <c r="M16" s="10">
        <f t="shared" si="3"/>
        <v>13200.000001209815</v>
      </c>
      <c r="N16" s="89">
        <v>0.2</v>
      </c>
    </row>
    <row r="17" spans="1:15" ht="13.5" customHeight="1" x14ac:dyDescent="0.25">
      <c r="A17" s="62" t="s">
        <v>58</v>
      </c>
      <c r="B17" s="78" t="str">
        <f>PO!D32</f>
        <v>2 BARRACÕES TIPO 02</v>
      </c>
      <c r="C17" s="64">
        <f>PO!O32</f>
        <v>895872.23998996348</v>
      </c>
      <c r="D17" s="65">
        <f>(C17*100%)/C10</f>
        <v>0.59724815995897274</v>
      </c>
      <c r="E17" s="94">
        <f>SUM(E18:E22)</f>
        <v>147441.55999547779</v>
      </c>
      <c r="F17" s="67">
        <f>(E17*100%)/C17</f>
        <v>0.16457877966743292</v>
      </c>
      <c r="G17" s="94">
        <f>SUM(G18:G22)</f>
        <v>138119.05999547779</v>
      </c>
      <c r="H17" s="67">
        <f>(G17*100%)/C17</f>
        <v>0.15417271998184154</v>
      </c>
      <c r="I17" s="96">
        <f>SUM(I18:I22)</f>
        <v>138119.05999547779</v>
      </c>
      <c r="J17" s="93">
        <f>(I17*100%)/C17</f>
        <v>0.15417271998184154</v>
      </c>
      <c r="K17" s="94">
        <f>SUM(K18:K22)</f>
        <v>138119.05999547779</v>
      </c>
      <c r="L17" s="67">
        <f>(K17*100%)/C17</f>
        <v>0.15417271998184154</v>
      </c>
      <c r="M17" s="98">
        <f>SUM(M18:M22)</f>
        <v>334073.50000805239</v>
      </c>
      <c r="N17" s="76">
        <f>(M17*100%)/C10</f>
        <v>0.22271566665923084</v>
      </c>
    </row>
    <row r="18" spans="1:15" ht="14.25" customHeight="1" x14ac:dyDescent="0.25">
      <c r="A18" s="69" t="s">
        <v>59</v>
      </c>
      <c r="B18" s="77" t="str">
        <f>PO!D33</f>
        <v>ESTRUTURA DE CONCRETO</v>
      </c>
      <c r="C18" s="70">
        <f>PO!O33</f>
        <v>315761.08000185242</v>
      </c>
      <c r="D18" s="65">
        <f>(C18*100%)/C10</f>
        <v>0.21050738665579941</v>
      </c>
      <c r="E18" s="71">
        <f>(C18*F18)/100%</f>
        <v>78940.270000463104</v>
      </c>
      <c r="F18" s="72">
        <v>0.25</v>
      </c>
      <c r="G18" s="71">
        <f>(C18*H18)/100%</f>
        <v>78940.270000463104</v>
      </c>
      <c r="H18" s="72">
        <v>0.25</v>
      </c>
      <c r="I18" s="71">
        <f>(C18*J18)/100%</f>
        <v>78940.270000463104</v>
      </c>
      <c r="J18" s="72">
        <v>0.25</v>
      </c>
      <c r="K18" s="71">
        <f>(C18*L18)/100%</f>
        <v>78940.270000463104</v>
      </c>
      <c r="L18" s="72">
        <v>0.25</v>
      </c>
      <c r="M18" s="71">
        <f>(C18*N18)/100%</f>
        <v>0</v>
      </c>
      <c r="N18" s="89">
        <v>0</v>
      </c>
    </row>
    <row r="19" spans="1:15" ht="15" customHeight="1" x14ac:dyDescent="0.25">
      <c r="A19" s="69" t="s">
        <v>60</v>
      </c>
      <c r="B19" s="77" t="str">
        <f>PO!D39</f>
        <v>VIGAMENTO</v>
      </c>
      <c r="C19" s="70">
        <f>PO!O39</f>
        <v>113541.15998324344</v>
      </c>
      <c r="D19" s="65">
        <f>(C19*100%)/C10</f>
        <v>7.5694106651143928E-2</v>
      </c>
      <c r="E19" s="71">
        <f t="shared" ref="E19:E22" si="5">(C19*F19)/100%</f>
        <v>28385.289995810861</v>
      </c>
      <c r="F19" s="72">
        <v>0.25</v>
      </c>
      <c r="G19" s="71">
        <f t="shared" ref="G19:G22" si="6">(C19*H19)/100%</f>
        <v>28385.289995810861</v>
      </c>
      <c r="H19" s="72">
        <v>0.25</v>
      </c>
      <c r="I19" s="71">
        <f t="shared" ref="I19:I22" si="7">(C19*J19)/100%</f>
        <v>28385.289995810861</v>
      </c>
      <c r="J19" s="72">
        <v>0.25</v>
      </c>
      <c r="K19" s="71">
        <f t="shared" ref="K19:K22" si="8">(C19*L19)/100%</f>
        <v>28385.289995810861</v>
      </c>
      <c r="L19" s="72">
        <v>0.25</v>
      </c>
      <c r="M19" s="71">
        <f t="shared" ref="M19:M22" si="9">(C19*N19)/100%</f>
        <v>0</v>
      </c>
      <c r="N19" s="89">
        <v>0</v>
      </c>
    </row>
    <row r="20" spans="1:15" ht="12.75" customHeight="1" x14ac:dyDescent="0.25">
      <c r="A20" s="69" t="s">
        <v>186</v>
      </c>
      <c r="B20" s="77" t="str">
        <f>PO!D44</f>
        <v>COBERTURA</v>
      </c>
      <c r="C20" s="70">
        <f>PO!O44</f>
        <v>303280.00000884855</v>
      </c>
      <c r="D20" s="65">
        <f>(C20*100%)/C10</f>
        <v>0.20218666666094184</v>
      </c>
      <c r="E20" s="71">
        <f t="shared" si="5"/>
        <v>0</v>
      </c>
      <c r="F20" s="72">
        <v>0</v>
      </c>
      <c r="G20" s="71">
        <f t="shared" si="6"/>
        <v>0</v>
      </c>
      <c r="H20" s="72">
        <v>0</v>
      </c>
      <c r="I20" s="71">
        <f t="shared" si="7"/>
        <v>0</v>
      </c>
      <c r="J20" s="74">
        <v>0</v>
      </c>
      <c r="K20" s="71">
        <f t="shared" si="8"/>
        <v>0</v>
      </c>
      <c r="L20" s="72">
        <v>0</v>
      </c>
      <c r="M20" s="99">
        <f t="shared" si="9"/>
        <v>303280.00000884855</v>
      </c>
      <c r="N20" s="89">
        <v>1</v>
      </c>
    </row>
    <row r="21" spans="1:15" ht="40.5" customHeight="1" x14ac:dyDescent="0.25">
      <c r="A21" s="69" t="s">
        <v>61</v>
      </c>
      <c r="B21" s="77" t="str">
        <f>PO!D51</f>
        <v>MOBILIZAÇÃO, DESMOBILIZAÇÃO, GABARITO DE OBRA E PLACA DE OBRA</v>
      </c>
      <c r="C21" s="70">
        <f>PO!O51</f>
        <v>37290</v>
      </c>
      <c r="D21" s="65">
        <f>(C21*100%)/C10</f>
        <v>2.4859999998570782E-2</v>
      </c>
      <c r="E21" s="71">
        <f t="shared" si="5"/>
        <v>14916</v>
      </c>
      <c r="F21" s="72">
        <v>0.4</v>
      </c>
      <c r="G21" s="73">
        <f t="shared" si="6"/>
        <v>5593.5</v>
      </c>
      <c r="H21" s="72">
        <v>0.15</v>
      </c>
      <c r="I21" s="73">
        <f t="shared" si="7"/>
        <v>5593.5</v>
      </c>
      <c r="J21" s="72">
        <v>0.15</v>
      </c>
      <c r="K21" s="71">
        <f t="shared" si="8"/>
        <v>5593.5</v>
      </c>
      <c r="L21" s="72">
        <v>0.15</v>
      </c>
      <c r="M21" s="99">
        <f t="shared" si="9"/>
        <v>5593.5</v>
      </c>
      <c r="N21" s="89">
        <v>0.15</v>
      </c>
    </row>
    <row r="22" spans="1:15" ht="14.25" customHeight="1" x14ac:dyDescent="0.25">
      <c r="A22" s="69" t="s">
        <v>177</v>
      </c>
      <c r="B22" s="77" t="str">
        <f>PO!D52</f>
        <v>MÃO DE OBRA</v>
      </c>
      <c r="C22" s="70">
        <f>PO!O52</f>
        <v>125999.99999601911</v>
      </c>
      <c r="D22" s="65">
        <f>(C22*100%)/C10</f>
        <v>8.3999999992516852E-2</v>
      </c>
      <c r="E22" s="71">
        <f t="shared" si="5"/>
        <v>25199.999999203821</v>
      </c>
      <c r="F22" s="72">
        <v>0.2</v>
      </c>
      <c r="G22" s="71">
        <f t="shared" si="6"/>
        <v>25199.999999203821</v>
      </c>
      <c r="H22" s="72">
        <v>0.2</v>
      </c>
      <c r="I22" s="71">
        <f t="shared" si="7"/>
        <v>25199.999999203821</v>
      </c>
      <c r="J22" s="72">
        <v>0.2</v>
      </c>
      <c r="K22" s="71">
        <f t="shared" si="8"/>
        <v>25199.999999203821</v>
      </c>
      <c r="L22" s="72">
        <v>0.2</v>
      </c>
      <c r="M22" s="46">
        <f t="shared" si="9"/>
        <v>25199.999999203821</v>
      </c>
      <c r="N22" s="89">
        <v>0.2</v>
      </c>
    </row>
    <row r="23" spans="1:15" x14ac:dyDescent="0.25">
      <c r="A23" s="25"/>
      <c r="B23" s="26"/>
      <c r="C23" s="37"/>
      <c r="D23" s="27"/>
      <c r="E23" s="28"/>
      <c r="F23" s="27"/>
      <c r="G23" s="28"/>
      <c r="H23" s="27"/>
      <c r="I23" s="28"/>
      <c r="J23" s="29"/>
      <c r="K23" s="28"/>
      <c r="L23" s="29"/>
    </row>
    <row r="24" spans="1:15" x14ac:dyDescent="0.25">
      <c r="A24" s="30"/>
      <c r="B24" s="30" t="s">
        <v>105</v>
      </c>
      <c r="C24" s="38">
        <f>SUM(C18:C22,C12:C16)</f>
        <v>1500000.0000862363</v>
      </c>
      <c r="D24" s="31">
        <f>SUM(D12:D16,D18:D22)</f>
        <v>1.0000000000000002</v>
      </c>
      <c r="E24" s="100"/>
      <c r="F24" s="102">
        <f>(E26*100%)/C24</f>
        <v>0.14881521765729191</v>
      </c>
      <c r="G24" s="103"/>
      <c r="H24" s="101">
        <f>(G26*100%)/C24</f>
        <v>0.13949263265782788</v>
      </c>
      <c r="I24" s="103"/>
      <c r="J24" s="101">
        <f>(I26*100%)/C24</f>
        <v>0.13949263265782788</v>
      </c>
      <c r="K24" s="103"/>
      <c r="L24" s="101">
        <f>(K26*100%)/C24</f>
        <v>0.13949263265782788</v>
      </c>
      <c r="M24" s="111"/>
      <c r="N24" s="112">
        <f>(M26*100%)/C24</f>
        <v>0.43270688436922428</v>
      </c>
      <c r="O24" s="113"/>
    </row>
    <row r="25" spans="1:15" x14ac:dyDescent="0.25">
      <c r="A25" s="21"/>
      <c r="B25" s="21" t="s">
        <v>106</v>
      </c>
      <c r="C25" s="36"/>
      <c r="D25" s="32"/>
      <c r="E25" s="33"/>
      <c r="F25" s="102">
        <f>(E27*100%)/C24</f>
        <v>0.14881521765729191</v>
      </c>
      <c r="G25" s="23"/>
      <c r="H25" s="101">
        <f>(G27*100%)/C24</f>
        <v>0.2883078503151198</v>
      </c>
      <c r="I25" s="23"/>
      <c r="J25" s="101">
        <f>(I27*100%)/C24</f>
        <v>0.42780048297294765</v>
      </c>
      <c r="K25" s="23"/>
      <c r="L25" s="101">
        <f>(K27*100%)/C24</f>
        <v>0.56729311563077556</v>
      </c>
      <c r="M25" s="7"/>
      <c r="N25" s="112">
        <f>(M27*100%)/C24</f>
        <v>0.99999999999999967</v>
      </c>
    </row>
    <row r="26" spans="1:15" x14ac:dyDescent="0.25">
      <c r="A26" s="21"/>
      <c r="B26" s="21" t="s">
        <v>107</v>
      </c>
      <c r="C26" s="34"/>
      <c r="D26" s="22"/>
      <c r="E26" s="114">
        <f>SUM(E12:E16,E18:E22)</f>
        <v>223222.82649877114</v>
      </c>
      <c r="F26" s="24"/>
      <c r="G26" s="114">
        <f>SUM(G12:G16,G18:G22)</f>
        <v>209238.94899877114</v>
      </c>
      <c r="H26" s="22"/>
      <c r="I26" s="114">
        <f>SUM(I12:I16,I18:I22)</f>
        <v>209238.94899877114</v>
      </c>
      <c r="J26" s="22"/>
      <c r="K26" s="114">
        <f>SUM(K12:K16,K18:K22)</f>
        <v>209238.94899877114</v>
      </c>
      <c r="L26" s="24"/>
      <c r="M26" s="111">
        <f>SUM(M12:M16,M18:M22)</f>
        <v>649060.32659115142</v>
      </c>
      <c r="N26" s="7"/>
    </row>
    <row r="27" spans="1:15" x14ac:dyDescent="0.25">
      <c r="A27" s="21"/>
      <c r="B27" s="21" t="s">
        <v>108</v>
      </c>
      <c r="C27" s="36"/>
      <c r="D27" s="35"/>
      <c r="E27" s="115">
        <v>223222.82649877114</v>
      </c>
      <c r="F27" s="24"/>
      <c r="G27" s="116">
        <f>SUM(E26,G26)</f>
        <v>432461.77549754229</v>
      </c>
      <c r="H27" s="22"/>
      <c r="I27" s="116">
        <f>SUM(E26,G26,I26)</f>
        <v>641700.72449631337</v>
      </c>
      <c r="J27" s="22"/>
      <c r="K27" s="116">
        <f>SUM(K26,I26,G26,E26)</f>
        <v>850939.67349508451</v>
      </c>
      <c r="L27" s="24"/>
      <c r="M27" s="117">
        <f>SUM(M26,K26,I26,G26,E26)</f>
        <v>1500000.0000862358</v>
      </c>
      <c r="N27" s="7"/>
    </row>
  </sheetData>
  <mergeCells count="10">
    <mergeCell ref="A1:J1"/>
    <mergeCell ref="A2:J2"/>
    <mergeCell ref="A3:J3"/>
    <mergeCell ref="A4:J4"/>
    <mergeCell ref="A5:J5"/>
    <mergeCell ref="A7:N7"/>
    <mergeCell ref="A8:A9"/>
    <mergeCell ref="B8:B9"/>
    <mergeCell ref="C8:C9"/>
    <mergeCell ref="D8:N8"/>
  </mergeCells>
  <pageMargins left="0.511811024" right="0.511811024" top="0.78740157499999996" bottom="0.78740157499999996" header="0.31496062000000002" footer="0.31496062000000002"/>
  <pageSetup paperSize="9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</vt:i4>
      </vt:variant>
    </vt:vector>
  </HeadingPairs>
  <TitlesOfParts>
    <vt:vector size="10" baseType="lpstr">
      <vt:lpstr>bdi</vt:lpstr>
      <vt:lpstr>PO</vt:lpstr>
      <vt:lpstr>COTAÇÃO</vt:lpstr>
      <vt:lpstr>COMPOSIÇÃO</vt:lpstr>
      <vt:lpstr>RESUMO</vt:lpstr>
      <vt:lpstr>CRONO</vt:lpstr>
      <vt:lpstr>Plan7</vt:lpstr>
      <vt:lpstr>COMPOSIÇÃO!Titulos_de_impressao</vt:lpstr>
      <vt:lpstr>COTAÇÃO!Titulos_de_impressao</vt:lpstr>
      <vt:lpstr>PO!Titulos_de_impressao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TRIBUTOS PMV</dc:creator>
  <cp:lastModifiedBy>TRIBUTOS PMV</cp:lastModifiedBy>
  <cp:lastPrinted>2020-08-28T14:50:12Z</cp:lastPrinted>
  <dcterms:created xsi:type="dcterms:W3CDTF">2020-08-24T13:32:23Z</dcterms:created>
  <dcterms:modified xsi:type="dcterms:W3CDTF">2020-08-28T14:50:54Z</dcterms:modified>
</cp:coreProperties>
</file>